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1467E59A-F6EF-42C7-8598-038CB1294FD1}"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<sst xmlns="http://schemas.openxmlformats.org/spreadsheetml/2006/main" count="4725" uniqueCount="2766">
  <si>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</si>
  <si>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</si>
  <si>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</si>
  <si>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</si>
  <si>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</si>
  <si>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</si>
  <si>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</si>
  <si>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</si>
  <si>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</si>
  <si>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</si>
  <si>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</si>
  <si>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</si>
  <si>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</si>
  <si>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</si>
  <si>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</si>
  <si>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</si>
  <si>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</si>
  <si>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</si>
  <si>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</si>
  <si>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</si>
  <si>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</si>
  <si>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</si>
  <si>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</si>
  <si>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</si>
  <si>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</si>
  <si>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</si>
  <si>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</si>
  <si>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</si>
  <si>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</si>
  <si>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</si>
  <si>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</si>
  <si>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</si>
  <si>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</si>
  <si>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</si>
  <si>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</si>
  <si>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</si>
  <si>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</si>
  <si>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</si>
  <si>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</si>
  <si>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</si>
  <si>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</si>
  <si>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</si>
  <si>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</si>
  <si>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</si>
  <si>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</si>
  <si>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</si>
  <si>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</si>
  <si>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</si>
  <si>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</si>
  <si>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</si>
  <si>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</si>
  <si>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</si>
  <si>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</si>
  <si>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</si>
  <si>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</si>
  <si>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</si>
  <si>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</si>
  <si>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</si>
  <si>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</si>
  <si>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</si>
  <si>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</si>
  <si>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</si>
  <si>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</si>
  <si>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</si>
  <si>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</si>
  <si>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</si>
  <si>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</si>
  <si>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</si>
  <si>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</si>
  <si>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</si>
  <si>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</si>
  <si>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</si>
  <si>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</si>
  <si>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</si>
  <si>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</si>
  <si>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</si>
  <si>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</si>
  <si>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</si>
  <si>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</si>
  <si>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</si>
  <si>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</si>
  <si>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</si>
  <si>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</si>
  <si>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</si>
  <si>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</si>
  <si>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</si>
  <si>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</si>
  <si>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</si>
  <si>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</si>
  <si>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</si>
  <si>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</si>
  <si>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</si>
  <si>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</si>
  <si>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</si>
  <si>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</si>
  <si>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</si>
  <si>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</si>
  <si>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</si>
  <si>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</si>
  <si>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</si>
  <si>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</si>
  <si>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</si>
  <si>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</si>
  <si>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</si>
  <si>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</si>
  <si>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</si>
  <si>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</si>
  <si>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</si>
  <si>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</si>
  <si>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</si>
  <si>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</si>
  <si>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</si>
  <si>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</si>
  <si>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</si>
  <si>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</si>
  <si>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</si>
  <si>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</si>
  <si>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</si>
  <si>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</si>
  <si>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</si>
  <si>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</si>
  <si>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</si>
  <si>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</si>
  <si>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</si>
  <si>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</si>
  <si>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</si>
  <si>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</si>
  <si>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</si>
  <si>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</si>
  <si>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</si>
  <si>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</si>
  <si>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</si>
  <si>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</si>
  <si>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</si>
  <si>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</si>
  <si>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</si>
  <si>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</si>
  <si>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</si>
  <si>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</si>
  <si>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</si>
  <si>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</si>
  <si>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</si>
  <si>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</si>
  <si>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</si>
  <si>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</si>
  <si>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</si>
  <si>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</si>
  <si>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</si>
  <si>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</si>
  <si>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</si>
  <si>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</si>
  <si>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</si>
  <si>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</si>
  <si>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</si>
  <si>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</si>
  <si>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</si>
  <si>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</si>
  <si>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</si>
  <si>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</si>
  <si>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</si>
  <si>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</si>
  <si>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</si>
  <si>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</si>
  <si>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</si>
  <si>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</si>
  <si>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</si>
  <si>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</si>
  <si>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</si>
  <si>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</si>
  <si>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</si>
  <si>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</si>
  <si>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</si>
  <si>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</si>
  <si>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</si>
  <si>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</si>
  <si>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</si>
  <si>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</si>
  <si>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</si>
  <si>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</si>
  <si>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</si>
  <si>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</si>
  <si>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</si>
  <si>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</si>
  <si>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</si>
  <si>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</si>
  <si>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</si>
  <si>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</si>
  <si>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</si>
  <si>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</si>
  <si>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</si>
  <si>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</si>
  <si>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</si>
  <si>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</si>
  <si>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</si>
  <si>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</si>
  <si>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</si>
  <si>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</si>
  <si>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</si>
  <si>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</si>
  <si>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</si>
  <si>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</si>
  <si>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</si>
  <si>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</si>
  <si>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</si>
  <si>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</si>
  <si>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</si>
  <si>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</si>
  <si>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</si>
  <si>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</si>
  <si>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</si>
  <si>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</si>
  <si>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</si>
  <si>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</si>
  <si>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</si>
  <si>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</si>
  <si>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</si>
  <si>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</si>
  <si>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</si>
  <si>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</si>
  <si>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</si>
  <si>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</si>
  <si>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</si>
  <si>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</si>
  <si>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</si>
  <si>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</si>
  <si>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</si>
  <si>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</si>
  <si>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</si>
  <si>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</si>
  <si>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</si>
  <si>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</si>
  <si>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</si>
  <si>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</si>
  <si>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</si>
  <si>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</si>
  <si>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</si>
  <si>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</si>
  <si>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</si>
  <si>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</si>
  <si>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</si>
  <si>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</si>
  <si>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</si>
  <si>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</si>
  <si>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</si>
  <si>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</si>
  <si>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</si>
  <si>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</si>
  <si>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</si>
  <si>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</si>
  <si>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</si>
  <si>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</si>
  <si>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</si>
  <si>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</si>
  <si>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</si>
  <si>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</si>
  <si>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</si>
  <si>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</si>
  <si>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</si>
  <si>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</si>
  <si>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</si>
  <si>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</si>
  <si>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</si>
  <si>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</si>
  <si>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</si>
  <si>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</si>
  <si>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</si>
  <si>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</si>
  <si>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</si>
  <si>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</si>
  <si>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</si>
  <si>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</si>
  <si>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</si>
  <si>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</si>
  <si>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</si>
  <si>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</si>
  <si>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</si>
  <si>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</si>
  <si>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</si>
  <si>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</si>
  <si>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</si>
  <si>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</si>
  <si>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</si>
  <si>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</si>
  <si>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</si>
  <si>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</si>
  <si>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</si>
  <si>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</si>
  <si>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</si>
  <si>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</si>
  <si>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</si>
  <si>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</si>
  <si>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</si>
  <si>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</si>
  <si>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</si>
  <si>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</si>
  <si>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</si>
  <si>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</si>
  <si>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</si>
  <si>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</si>
  <si>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</si>
  <si>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</si>
  <si>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</si>
  <si>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</si>
  <si>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</si>
  <si>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</si>
  <si>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</si>
  <si>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</si>
  <si>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</si>
  <si>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</si>
  <si>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</si>
  <si>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</si>
  <si>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</si>
  <si>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</si>
  <si>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</si>
  <si>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</si>
  <si>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</si>
  <si>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</si>
  <si>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</si>
  <si>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</si>
  <si>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</si>
  <si>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</si>
  <si>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</si>
  <si>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</si>
  <si>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</si>
  <si>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</si>
  <si>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</si>
  <si>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</si>
  <si>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</si>
  <si>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</si>
  <si>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</si>
  <si>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</si>
  <si>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</si>
  <si>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</si>
  <si>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</si>
  <si>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</si>
  <si>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</si>
  <si>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</si>
  <si>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</si>
  <si>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</si>
  <si>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</si>
  <si>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</si>
  <si>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</si>
  <si>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</si>
  <si>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</si>
  <si>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</si>
  <si>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</si>
  <si>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</si>
  <si>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</si>
  <si>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</si>
  <si>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</si>
  <si>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</si>
  <si>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</si>
  <si>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</si>
  <si>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</si>
  <si>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</si>
  <si>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</si>
  <si>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</si>
  <si>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</si>
  <si>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</si>
  <si>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</si>
  <si>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</si>
  <si>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</si>
  <si>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</si>
  <si>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</si>
  <si>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</si>
  <si>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</si>
  <si>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</si>
  <si>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</si>
  <si>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</si>
  <si>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</si>
  <si>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</si>
  <si>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</si>
  <si>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</si>
  <si>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</si>
  <si>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</si>
  <si>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</si>
  <si>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</si>
  <si>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</si>
  <si>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</si>
  <si>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</si>
  <si>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</si>
  <si>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</si>
  <si>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</si>
  <si>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</si>
  <si>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</si>
  <si>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</si>
  <si>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</si>
  <si>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</si>
  <si>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</si>
  <si>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</si>
  <si>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</si>
  <si>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</si>
  <si>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</si>
  <si>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</si>
  <si>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</si>
  <si>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</si>
  <si>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</si>
  <si>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</si>
  <si>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</si>
  <si>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</si>
  <si>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</si>
  <si>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</si>
  <si>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</si>
  <si>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</si>
  <si>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</si>
  <si>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</si>
  <si>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</si>
  <si>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</si>
  <si>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</si>
  <si>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</si>
  <si>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</si>
  <si>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</si>
  <si>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</si>
  <si>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</si>
  <si>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</si>
  <si>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</si>
  <si>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</si>
  <si>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</si>
  <si>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</si>
  <si>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</si>
  <si>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</si>
  <si>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</si>
  <si>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</si>
  <si>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</si>
  <si>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</si>
  <si>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</si>
  <si>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</si>
  <si>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</si>
  <si>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</si>
  <si>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</si>
  <si>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</si>
  <si>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</si>
  <si>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</si>
  <si>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</si>
  <si>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</si>
  <si>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</si>
  <si>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</si>
  <si>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</si>
  <si>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</si>
  <si>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</si>
  <si>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</si>
  <si>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</si>
  <si>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</si>
  <si>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</si>
  <si>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</si>
  <si>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</si>
  <si>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</si>
  <si>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</si>
  <si>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</si>
  <si>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</si>
  <si>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</si>
  <si>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</si>
  <si>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</si>
  <si>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</si>
  <si>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</si>
  <si>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</si>
  <si>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</si>
  <si>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</si>
  <si>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</si>
  <si>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</si>
  <si>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</si>
  <si>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</si>
  <si>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</si>
  <si>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</si>
  <si>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</si>
  <si>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</si>
  <si>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</si>
  <si>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</si>
  <si>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</si>
  <si>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</si>
  <si>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</si>
  <si>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</si>
  <si>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</si>
  <si>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</si>
  <si>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</si>
  <si>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</si>
  <si>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</si>
  <si>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</si>
  <si>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</si>
  <si>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</si>
  <si>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</si>
  <si>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</si>
  <si>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</si>
  <si>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</si>
  <si>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</si>
  <si>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</si>
  <si>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</si>
  <si>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</si>
  <si>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</si>
  <si>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</si>
  <si>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</si>
  <si>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</si>
  <si>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</si>
  <si>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</si>
  <si>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</si>
  <si>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</si>
  <si>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</si>
  <si>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</si>
  <si>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</si>
  <si>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</si>
  <si>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</si>
  <si>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</si>
  <si>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</si>
  <si>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</si>
  <si>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</si>
  <si>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</si>
  <si>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</si>
  <si>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</si>
  <si>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</si>
  <si>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</si>
  <si>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</si>
  <si>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</si>
  <si>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</si>
  <si>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</si>
  <si>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</si>
  <si>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</si>
  <si>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</si>
  <si>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</si>
  <si>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</si>
  <si>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</si>
  <si>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</si>
  <si>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</si>
  <si>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</si>
  <si>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</si>
  <si>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</si>
  <si>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</si>
  <si>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</si>
  <si>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</si>
  <si>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</si>
  <si>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</si>
  <si>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</si>
  <si>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</si>
  <si>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</si>
  <si>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</si>
  <si>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</si>
  <si>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</si>
  <si>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</si>
  <si>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</si>
  <si>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</si>
  <si>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</si>
  <si>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</si>
  <si>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</si>
  <si>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</si>
  <si>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</si>
  <si>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</si>
  <si>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</si>
  <si>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</si>
  <si>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</si>
  <si>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</si>
  <si>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</si>
  <si>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</si>
  <si>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</si>
  <si>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</si>
  <si>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</si>
  <si>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</si>
  <si>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</si>
  <si>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</si>
  <si>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</si>
  <si>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</si>
  <si>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</si>
  <si>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</si>
  <si>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</si>
  <si>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</si>
  <si>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</si>
  <si>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</si>
  <si>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</si>
  <si>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</si>
  <si>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</si>
  <si>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</si>
  <si>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</si>
  <si>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</si>
  <si>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</si>
  <si>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</si>
  <si>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</si>
  <si>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</si>
  <si>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</si>
  <si>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</si>
  <si>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</si>
  <si>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</si>
  <si>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</si>
  <si>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</si>
  <si>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</si>
  <si>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</si>
  <si>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</si>
  <si>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</si>
  <si>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</si>
  <si>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</si>
  <si>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</si>
  <si>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</si>
  <si>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</si>
  <si>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</si>
  <si>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</si>
  <si>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</si>
  <si>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</si>
  <si>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</si>
  <si>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</si>
  <si>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</si>
  <si>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</si>
  <si>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</si>
  <si>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</si>
  <si>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</si>
  <si>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</si>
  <si>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</si>
  <si>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</si>
  <si>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</si>
  <si>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</si>
  <si>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</si>
  <si>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</si>
  <si>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</si>
  <si>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</si>
  <si>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</si>
  <si>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</si>
  <si>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</si>
  <si>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</si>
  <si>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</si>
  <si>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</si>
  <si>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</si>
  <si>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</si>
  <si>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</si>
  <si>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</si>
  <si>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</si>
  <si>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</si>
  <si>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</si>
  <si>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</si>
  <si>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</si>
  <si>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</si>
  <si>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</si>
  <si>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</si>
  <si>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</si>
  <si>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</si>
  <si>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</si>
  <si>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</si>
  <si>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</si>
  <si>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</si>
  <si>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</si>
  <si>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</si>
  <si>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</si>
  <si>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</si>
  <si>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</si>
  <si>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</si>
  <si>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</si>
  <si>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</si>
  <si>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</si>
  <si>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</si>
  <si>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</si>
  <si>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</si>
  <si>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</si>
  <si>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</si>
  <si>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</si>
  <si>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</si>
  <si>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</si>
  <si>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</si>
  <si>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</si>
  <si>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</si>
  <si>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</si>
  <si>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</si>
  <si>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</si>
  <si>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</si>
  <si>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</si>
  <si>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</si>
  <si>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</si>
  <si>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</si>
  <si>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</si>
  <si>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</si>
  <si>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</si>
  <si>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</si>
  <si>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</si>
  <si>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</si>
  <si>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</si>
  <si>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</si>
  <si>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</si>
  <si>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</si>
  <si>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</si>
  <si>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</si>
  <si>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</si>
  <si>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</si>
  <si>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</si>
  <si>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</si>
  <si>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</si>
  <si>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</si>
  <si>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</si>
  <si>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</si>
  <si>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</si>
  <si>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</si>
  <si>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</si>
  <si>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</si>
  <si>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</si>
  <si>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</si>
  <si>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</si>
  <si>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</si>
  <si>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</si>
  <si>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</si>
  <si>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</si>
  <si>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</si>
  <si>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</si>
  <si>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</si>
  <si>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</si>
  <si>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</si>
  <si>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</si>
  <si>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</si>
  <si>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</si>
  <si>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</si>
  <si>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</si>
  <si>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</si>
  <si>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</si>
  <si>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</si>
  <si>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</si>
  <si>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</si>
  <si>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</si>
  <si>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</si>
  <si>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</si>
  <si>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</si>
  <si>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</si>
  <si>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</si>
  <si>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</si>
  <si>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</si>
  <si>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</si>
  <si>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</si>
  <si>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</si>
  <si>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</si>
  <si>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</si>
  <si>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</si>
  <si>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</si>
  <si>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</si>
  <si>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</si>
  <si>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</si>
  <si>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</si>
  <si>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</si>
  <si>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</si>
  <si>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</si>
  <si>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</si>
  <si>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</si>
  <si>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</si>
  <si>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</si>
  <si>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</si>
  <si>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</si>
  <si>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</si>
  <si>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</si>
  <si>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</si>
  <si>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</si>
  <si>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</si>
  <si>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</si>
  <si>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</si>
  <si>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</si>
  <si>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</si>
  <si>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</si>
  <si>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</si>
  <si>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</si>
  <si>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</si>
  <si>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</si>
  <si>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</si>
  <si>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</si>
  <si>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</si>
  <si>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</si>
  <si>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</si>
  <si>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</si>
  <si>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</si>
  <si>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</si>
  <si>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</si>
  <si>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</si>
  <si>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</si>
  <si>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</si>
  <si>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</si>
  <si>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</si>
  <si>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</si>
  <si>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</si>
  <si>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</si>
  <si>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</si>
  <si>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</si>
  <si>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</si>
  <si>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</si>
  <si>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</si>
  <si>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</si>
  <si>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</si>
  <si>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</si>
  <si>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</si>
  <si>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</si>
  <si>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</si>
  <si>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</si>
  <si>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</si>
  <si>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</si>
  <si>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</si>
  <si>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</si>
  <si>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</si>
  <si>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</si>
  <si>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</si>
  <si>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</si>
  <si>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</si>
  <si>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</si>
  <si>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</si>
  <si>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</si>
  <si>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</si>
  <si>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</si>
  <si>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</si>
  <si>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</si>
  <si>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</si>
  <si>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</si>
  <si>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</si>
  <si>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</si>
  <si>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</si>
  <si>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</si>
  <si>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</si>
  <si>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</si>
  <si>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</si>
  <si>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</si>
  <si>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</si>
  <si>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</si>
  <si>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</si>
  <si>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</si>
  <si>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</si>
  <si>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</si>
  <si>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</si>
  <si>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</si>
  <si>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</si>
  <si>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</si>
  <si>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</si>
  <si>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</si>
  <si>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</si>
  <si>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</si>
  <si>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</si>
  <si>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</si>
  <si>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</si>
  <si>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</si>
  <si>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</si>
  <si>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</si>
  <si>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</si>
  <si>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</si>
  <si>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</si>
  <si>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</si>
  <si>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</si>
  <si>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</si>
  <si>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</si>
  <si>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</si>
  <si>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</si>
  <si>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</si>
  <si>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</si>
  <si>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</si>
  <si>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</si>
  <si>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</si>
  <si>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</si>
  <si>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</si>
  <si>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</si>
  <si>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</si>
  <si>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</si>
  <si>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</si>
  <si>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</si>
  <si>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</si>
  <si>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</si>
  <si>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</si>
  <si>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</si>
  <si>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</si>
  <si>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</si>
  <si>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</si>
  <si>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</si>
  <si>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</si>
  <si>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</si>
  <si>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</si>
  <si>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</si>
  <si>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</si>
  <si>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</si>
  <si>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</si>
  <si>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</si>
  <si>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</si>
  <si>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</si>
  <si>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</si>
  <si>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</si>
  <si>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</si>
  <si>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</si>
  <si>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</si>
  <si>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</si>
  <si>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</si>
  <si>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</si>
  <si>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</si>
  <si>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</si>
  <si>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</si>
  <si>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</si>
  <si>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</si>
  <si>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</si>
  <si>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</si>
  <si>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</si>
  <si>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</si>
  <si>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</si>
  <si>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</si>
  <si>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</si>
  <si>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</si>
  <si>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</si>
  <si>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</si>
  <si>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</si>
  <si>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</si>
  <si>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</si>
  <si>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</si>
  <si>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</si>
  <si>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</si>
  <si>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</si>
  <si>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</si>
  <si>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</si>
  <si>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</si>
  <si>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</si>
  <si>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</si>
  <si>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</si>
  <si>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</si>
  <si>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</si>
  <si>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</si>
  <si>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</si>
  <si>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</si>
  <si>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</si>
  <si>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</si>
  <si>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</si>
  <si>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</si>
  <si>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</si>
  <si>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</si>
  <si>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</si>
  <si>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</si>
  <si>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</si>
  <si>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</si>
  <si>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</si>
  <si>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</si>
  <si>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</si>
  <si>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</si>
  <si>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</si>
  <si>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</si>
  <si>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</si>
  <si>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</si>
  <si>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</si>
  <si>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</si>
  <si>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</si>
  <si>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</si>
  <si>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</si>
  <si>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</si>
  <si>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</si>
  <si>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</si>
  <si>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</si>
  <si>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</si>
  <si>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</si>
  <si>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</si>
  <si>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</si>
  <si>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</si>
  <si>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</si>
  <si>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</si>
  <si>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</si>
  <si>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</si>
  <si>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</si>
  <si>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</si>
  <si>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</si>
  <si>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</si>
  <si>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</si>
  <si>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</si>
  <si>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</si>
  <si>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</si>
  <si>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</si>
  <si>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</si>
  <si>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</si>
  <si>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</si>
  <si>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</si>
  <si>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</si>
  <si>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</si>
  <si>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</si>
  <si>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</si>
  <si>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</si>
  <si>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</si>
  <si>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</si>
  <si>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</si>
  <si>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</si>
  <si>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</si>
  <si>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</si>
  <si>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</si>
  <si>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</si>
  <si>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</si>
  <si>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</si>
  <si>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</si>
  <si>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</si>
  <si>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</si>
  <si>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</si>
  <si>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</si>
  <si>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</si>
  <si>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</si>
  <si>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</si>
  <si>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</si>
  <si>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</si>
  <si>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</si>
  <si>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</si>
  <si>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</si>
  <si>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</si>
  <si>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</si>
  <si>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</si>
  <si>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</si>
  <si>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</si>
  <si>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</si>
  <si>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</si>
  <si>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</si>
  <si>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</si>
  <si>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</si>
  <si>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</si>
  <si>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</si>
  <si>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</si>
  <si>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</si>
  <si>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</si>
  <si>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</si>
  <si>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</si>
  <si>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</si>
  <si>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</si>
  <si>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</si>
  <si>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</si>
  <si>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</si>
  <si>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</si>
  <si>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</si>
  <si>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</si>
  <si>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</si>
  <si>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</si>
  <si>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</si>
  <si>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</si>
  <si>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</si>
  <si>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</si>
  <si>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</si>
  <si>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</si>
  <si>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</si>
  <si>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</si>
  <si>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</si>
  <si>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</si>
  <si>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</si>
  <si>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</si>
  <si>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</si>
  <si>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</si>
  <si>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</si>
  <si>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</si>
  <si>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</si>
  <si>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</si>
  <si>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</si>
  <si>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</si>
  <si>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</si>
  <si>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</si>
  <si>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</si>
  <si>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</si>
  <si>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</si>
  <si>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</si>
  <si>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</si>
  <si>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</si>
  <si>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</si>
  <si>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</si>
  <si>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</si>
  <si>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</si>
  <si>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</si>
  <si>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</si>
  <si>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</si>
  <si>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</si>
  <si>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</si>
  <si>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</si>
  <si>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</si>
  <si>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</si>
  <si>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</si>
  <si>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</si>
  <si>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</si>
  <si>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</si>
  <si>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</si>
  <si>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</si>
  <si>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</si>
  <si>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</si>
  <si>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</si>
  <si>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</si>
  <si>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</si>
  <si>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</si>
  <si>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</si>
  <si>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</si>
  <si>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</si>
  <si>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</si>
  <si>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</si>
  <si>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</si>
  <si>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</si>
  <si>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</si>
  <si>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</si>
  <si>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</si>
  <si>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</si>
  <si>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</si>
  <si>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</si>
  <si>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</si>
  <si>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</si>
  <si>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</si>
  <si>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</si>
  <si>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</si>
  <si>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</si>
  <si>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</si>
  <si>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</si>
  <si>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</si>
  <si>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</si>
  <si>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</si>
  <si>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</si>
  <si>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</si>
  <si>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</si>
  <si>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</si>
  <si>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</si>
  <si>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</si>
  <si>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</si>
  <si>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</si>
  <si>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</si>
  <si>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</si>
  <si>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</si>
  <si>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</si>
  <si>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</si>
  <si>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</si>
  <si>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</si>
  <si>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</si>
  <si>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</si>
  <si>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</si>
  <si>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</si>
  <si>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</si>
  <si>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</si>
  <si>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</si>
  <si>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</si>
  <si>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</si>
  <si>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</si>
  <si>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</si>
  <si>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</si>
  <si>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</si>
  <si>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</si>
  <si>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</si>
  <si>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</si>
  <si>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</si>
  <si>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</si>
  <si>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</si>
  <si>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</si>
  <si>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</si>
  <si>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</si>
  <si>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</si>
  <si>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</si>
  <si>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</si>
  <si>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</si>
  <si>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</si>
  <si>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</si>
  <si>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</si>
  <si>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</si>
  <si>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</si>
  <si>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</si>
  <si>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</si>
  <si>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</si>
  <si>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</si>
  <si>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</si>
  <si>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</si>
  <si>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</si>
  <si>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</si>
  <si>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</si>
  <si>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</si>
  <si>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</si>
  <si>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</si>
  <si>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</si>
  <si>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</si>
  <si>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</si>
  <si>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</si>
  <si>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</si>
  <si>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</si>
  <si>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</si>
  <si>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</si>
  <si>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</si>
  <si>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</si>
  <si>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</si>
  <si>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</si>
  <si>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</si>
  <si>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</si>
  <si>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</si>
  <si>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</si>
  <si>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</si>
  <si>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</si>
  <si>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</si>
  <si>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</si>
  <si>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</si>
  <si>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</si>
  <si>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</si>
  <si>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</si>
  <si>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</si>
  <si>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</si>
  <si>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</si>
  <si>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</si>
  <si>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</si>
  <si>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</si>
  <si>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</si>
  <si>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</si>
  <si>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</si>
  <si>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</si>
  <si>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</si>
  <si>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</si>
  <si>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</si>
  <si>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</si>
  <si>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</si>
  <si>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</si>
  <si>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</si>
  <si>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</si>
  <si>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</si>
  <si>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</si>
  <si>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</si>
  <si>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</si>
  <si>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</si>
  <si>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</si>
  <si>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</si>
  <si>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</si>
  <si>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</si>
  <si>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</si>
  <si>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</si>
  <si>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</si>
  <si>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</si>
  <si>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</si>
  <si>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</si>
  <si>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</si>
  <si>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</si>
  <si>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</si>
  <si>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</si>
  <si>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</si>
  <si>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</si>
  <si>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</si>
  <si>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</si>
  <si>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</si>
  <si>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</si>
  <si>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</si>
  <si>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</si>
  <si>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</si>
  <si>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</si>
  <si>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</si>
  <si>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</si>
  <si>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</si>
  <si>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</si>
  <si>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</si>
  <si>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</si>
  <si>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</si>
  <si>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</si>
  <si>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</si>
  <si>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</si>
  <si>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</si>
  <si>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</si>
  <si>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</si>
  <si>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</si>
  <si>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</si>
  <si>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</si>
  <si>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</si>
  <si>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</si>
  <si>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</si>
  <si>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</si>
  <si>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</si>
  <si>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</si>
  <si>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</si>
  <si>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</si>
  <si>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</si>
  <si>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</si>
  <si>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</si>
  <si>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</si>
  <si>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</si>
  <si>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</si>
  <si>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</si>
  <si>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</si>
  <si>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</si>
  <si>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</si>
  <si>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</si>
  <si>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</si>
  <si>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</si>
  <si>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</si>
  <si>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</si>
  <si>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</si>
  <si>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</si>
  <si>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</si>
  <si>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</si>
  <si>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</si>
  <si>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</si>
  <si>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</si>
  <si>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</si>
  <si>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</si>
  <si>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</si>
  <si>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</si>
  <si>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</si>
  <si>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</si>
  <si>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</si>
  <si>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</si>
  <si>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</si>
  <si>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</si>
  <si>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</si>
  <si>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</si>
  <si>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</si>
  <si>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</si>
  <si>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</si>
  <si>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</si>
  <si>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</si>
  <si>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</si>
  <si>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</si>
  <si>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</si>
  <si>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</si>
  <si>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</si>
  <si>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</si>
  <si>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</si>
  <si>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</si>
  <si>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</si>
  <si>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</si>
  <si>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</si>
  <si>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</si>
  <si>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</si>
  <si>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</si>
  <si>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</si>
  <si>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</si>
  <si>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</si>
  <si>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</si>
  <si>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</si>
  <si>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</si>
  <si>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</si>
  <si>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</si>
  <si>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</si>
  <si>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</si>
  <si>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</si>
  <si>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</si>
  <si>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</si>
  <si>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</si>
  <si>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</si>
  <si>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</si>
  <si>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</si>
  <si>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</si>
  <si>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</si>
  <si>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</si>
  <si>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</si>
  <si>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</si>
  <si>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</si>
  <si>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</si>
  <si>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</si>
  <si>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</si>
  <si>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</si>
  <si>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</si>
  <si>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</si>
  <si>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</si>
  <si>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</si>
  <si>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</si>
  <si>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</si>
  <si>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</si>
  <si>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</si>
  <si>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</si>
  <si>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</si>
  <si>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</si>
  <si>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</si>
  <si>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</si>
  <si>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</si>
  <si>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</si>
  <si>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</si>
  <si>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</si>
  <si>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</si>
  <si>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</si>
  <si>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</si>
  <si>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</si>
  <si>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</si>
  <si>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</si>
  <si>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</si>
  <si>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</si>
  <si>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</si>
  <si>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</si>
  <si>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</si>
  <si>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</si>
  <si>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</si>
  <si>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</si>
  <si>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</si>
  <si>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</si>
  <si>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</si>
  <si>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</si>
  <si>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</si>
  <si>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</si>
  <si>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</si>
  <si>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</si>
  <si>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</si>
  <si>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</si>
  <si>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</si>
  <si>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</si>
  <si>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</si>
  <si>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</si>
  <si>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</si>
  <si>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</si>
  <si>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</si>
  <si>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</si>
  <si>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</si>
  <si>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</si>
  <si>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</si>
  <si>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</si>
  <si>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</si>
  <si>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</si>
  <si>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</si>
  <si>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</si>
  <si>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</si>
  <si>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</si>
  <si>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</si>
  <si>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</si>
  <si>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</si>
  <si>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</si>
  <si>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</si>
  <si>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</si>
  <si>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</si>
  <si>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</si>
  <si>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</si>
  <si>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</si>
  <si>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</si>
  <si>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</si>
  <si>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</si>
  <si>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</si>
  <si>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</si>
  <si>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</si>
  <si>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</si>
  <si>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</si>
  <si>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</si>
  <si>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</si>
  <si>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</si>
  <si>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</si>
  <si>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</si>
  <si>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</si>
  <si>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</si>
  <si>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</si>
  <si>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</si>
  <si>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</si>
  <si>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</si>
  <si>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</si>
  <si>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</si>
  <si>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</si>
  <si>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</si>
  <si>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</si>
  <si>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</si>
  <si>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</si>
  <si>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</si>
  <si>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</si>
  <si>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</si>
  <si>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</si>
  <si>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</si>
  <si>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</si>
  <si>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</si>
  <si>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</si>
  <si>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</si>
  <si>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</si>
  <si>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</si>
  <si>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</si>
  <si>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</si>
  <si>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</si>
  <si>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</si>
  <si>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</si>
  <si>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</si>
  <si>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</si>
  <si>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</si>
  <si>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</si>
  <si>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</si>
  <si>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</si>
  <si>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</si>
  <si>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</si>
  <si>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</si>
  <si>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</si>
  <si>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</si>
  <si>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</si>
  <si>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</si>
  <si>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</si>
  <si>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</si>
  <si>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</si>
  <si>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</si>
  <si>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</si>
  <si>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</si>
  <si>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</si>
  <si>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</si>
  <si>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</si>
  <si>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</si>
  <si>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</si>
  <si>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</si>
  <si>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</si>
  <si>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</si>
  <si>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</si>
  <si>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</si>
  <si>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</si>
  <si>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</si>
  <si>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</si>
  <si>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</si>
  <si>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</si>
  <si>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</si>
  <si>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</si>
  <si>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</si>
  <si>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</si>
  <si>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</si>
  <si>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</si>
  <si>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</si>
  <si>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</si>
  <si>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</si>
  <si>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</si>
  <si>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</si>
  <si>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</si>
  <si>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</si>
  <si>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</si>
  <si>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</si>
  <si>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</si>
  <si>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</si>
  <si>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</si>
  <si>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</si>
  <si>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</si>
  <si>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</si>
  <si>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</si>
  <si>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</si>
  <si>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</si>
  <si>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</si>
  <si>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</si>
  <si>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</si>
  <si>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</si>
  <si>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</si>
  <si>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</si>
  <si>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</si>
  <si>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</si>
  <si>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</si>
  <si>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</si>
  <si>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</si>
  <si>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</si>
  <si>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</si>
  <si>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</si>
  <si>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</si>
  <si>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</si>
  <si>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</si>
  <si>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</si>
  <si>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</si>
  <si>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</si>
  <si>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</si>
  <si>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</si>
  <si>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</si>
  <si>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</si>
  <si>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</si>
  <si>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</si>
  <si>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</si>
  <si>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</si>
  <si>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</si>
  <si>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</si>
  <si>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</si>
  <si>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</si>
  <si>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</si>
  <si>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</si>
  <si>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</si>
  <si>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</si>
  <si>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</si>
  <si>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</si>
  <si>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</si>
  <si>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</si>
  <si>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</si>
  <si>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</si>
  <si>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</si>
  <si>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</si>
  <si>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</si>
  <si>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</si>
  <si>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</si>
  <si>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</si>
  <si>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</si>
  <si>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</si>
  <si>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</si>
  <si>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</si>
  <si>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</si>
  <si>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</si>
  <si>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</si>
  <si>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</si>
  <si>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</si>
  <si>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</si>
  <si>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</si>
  <si>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</si>
  <si>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</si>
  <si>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</si>
  <si>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</si>
  <si>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</si>
  <si>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</si>
  <si>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</si>
  <si>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</si>
  <si>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</si>
  <si>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</si>
  <si>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</si>
  <si>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</si>
  <si>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</si>
  <si>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</si>
  <si>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</si>
  <si>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</si>
  <si>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</si>
  <si>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</si>
  <si>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</si>
  <si>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</si>
  <si>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</si>
  <si>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</si>
  <si>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</si>
  <si>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</si>
  <si>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</si>
  <si>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</si>
  <si>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</si>
  <si>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</si>
  <si>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</si>
  <si>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</si>
  <si>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</si>
  <si>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</si>
  <si>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</si>
  <si>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</si>
  <si>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</si>
  <si>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</si>
  <si>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</si>
  <si>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</si>
  <si>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</si>
  <si>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</si>
  <si>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</si>
  <si>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</si>
  <si>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</si>
  <si>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</si>
  <si>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</si>
  <si>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</si>
  <si>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</si>
  <si>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</si>
  <si>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</si>
  <si>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</si>
  <si>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</si>
  <si>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</si>
  <si>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</si>
  <si>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</si>
  <si>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</si>
  <si>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</si>
  <si>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</si>
  <si>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</si>
  <si>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</si>
  <si>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</si>
  <si>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</si>
  <si>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</si>
  <si>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</si>
  <si>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</si>
  <si>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</si>
  <si>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</si>
  <si>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</si>
  <si>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</si>
  <si>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</si>
  <si>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</si>
  <si>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</si>
  <si>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</si>
  <si>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</si>
  <si>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</si>
  <si>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</si>
  <si>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</si>
  <si>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</si>
  <si>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</si>
  <si>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</si>
  <si>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</si>
  <si>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</si>
  <si>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</si>
  <si>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</si>
  <si>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</si>
  <si>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</si>
  <si>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</si>
  <si>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</si>
  <si>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</si>
  <si>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</si>
  <si>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</si>
  <si>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</si>
  <si>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</si>
  <si>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</si>
  <si>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</si>
  <si>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</si>
  <si>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</si>
  <si>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</si>
  <si>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</si>
  <si>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</si>
  <si>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</si>
  <si>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</si>
  <si>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</si>
  <si>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</si>
  <si>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</si>
  <si>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</si>
  <si>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</si>
  <si>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</si>
  <si>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</si>
  <si>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</si>
  <si>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</si>
  <si>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</si>
  <si>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</si>
  <si>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</si>
  <si>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</si>
  <si>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</si>
  <si>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</si>
  <si>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</si>
  <si>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</si>
  <si>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</si>
  <si>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</si>
  <si>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</si>
  <si>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</si>
  <si>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</si>
  <si>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</si>
  <si>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</si>
  <si>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</si>
  <si>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</si>
  <si>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</si>
  <si>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</si>
  <si>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</si>
  <si>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</si>
  <si>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</si>
  <si>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</si>
  <si>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</si>
  <si>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</si>
  <si>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</si>
  <si>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</si>
  <si>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</si>
  <si>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</si>
  <si>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</si>
  <si>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</si>
  <si>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</si>
  <si>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</si>
  <si>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</si>
  <si>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</si>
  <si>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</si>
  <si>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</si>
  <si>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</si>
  <si>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</si>
  <si>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</si>
  <si>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</si>
  <si>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</si>
  <si>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</si>
  <si>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</si>
  <si>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</si>
  <si>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</si>
  <si>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</si>
  <si>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</si>
  <si>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</si>
  <si>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</si>
  <si>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</si>
  <si>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</si>
  <si>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</si>
  <si>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</si>
  <si>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</si>
  <si>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</si>
  <si>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</si>
  <si>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</si>
  <si>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</si>
  <si>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</si>
  <si>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</si>
  <si>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</si>
  <si>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</si>
  <si>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</si>
  <si>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</si>
  <si>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</si>
  <si>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</si>
  <si>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</si>
  <si>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</si>
  <si>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</si>
  <si>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</si>
  <si>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</si>
  <si>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</si>
  <si>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</si>
  <si>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</si>
  <si>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</si>
  <si>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</si>
  <si>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</si>
  <si>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</si>
  <si>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</si>
  <si>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</si>
  <si>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</si>
  <si>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</si>
  <si>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</si>
  <si>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</si>
  <si>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</si>
  <si>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</si>
  <si>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</si>
  <si>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</si>
  <si>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</si>
  <si>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</si>
  <si>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</si>
  <si>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</si>
  <si>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</si>
  <si>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</si>
  <si>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</si>
  <si>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</si>
  <si>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</si>
  <si>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</si>
  <si>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</si>
  <si>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</si>
  <si>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</si>
  <si>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</si>
  <si>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</si>
  <si>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</si>
  <si>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</si>
  <si>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</si>
  <si>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</si>
  <si>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</si>
  <si>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</si>
  <si>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</si>
  <si>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</si>
  <si>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</si>
  <si>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</si>
  <si>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</si>
  <si>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</si>
  <si>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</si>
  <si>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</si>
  <si>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</si>
  <si>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</si>
  <si>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</si>
  <si>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</si>
  <si>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</si>
  <si>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</si>
  <si>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</si>
  <si>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</si>
  <si>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</si>
  <si>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</si>
  <si>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</si>
  <si>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</si>
  <si>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</si>
  <si>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</si>
  <si>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</si>
  <si>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</si>
  <si>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</si>
  <si>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</si>
  <si>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</si>
  <si>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</si>
  <si>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</si>
  <si>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</si>
  <si>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</si>
  <si>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</si>
  <si>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</si>
  <si>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</si>
  <si>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</si>
  <si>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</si>
  <si>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</si>
  <si>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</si>
  <si>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</si>
  <si>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</si>
  <si>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</si>
  <si>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</si>
  <si>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</si>
  <si>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</si>
  <si>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</si>
  <si>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</si>
  <si>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</si>
  <si>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</si>
  <si>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</si>
  <si>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</si>
  <si>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</si>
  <si>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</si>
  <si>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</si>
  <si>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</si>
  <si>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</si>
  <si>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</si>
  <si>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</si>
  <si>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</si>
  <si>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</si>
  <si>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</si>
  <si>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</si>
  <si>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</si>
  <si>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</si>
  <si>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</si>
  <si>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</si>
  <si>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</si>
  <si>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</si>
  <si>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</si>
  <si>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</si>
  <si>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</si>
  <si>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</si>
  <si>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</si>
  <si>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</si>
  <si>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</si>
  <si>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</si>
  <si>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</si>
  <si>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</si>
  <si>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</si>
  <si>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</si>
  <si>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</si>
  <si>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</si>
  <si>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</si>
  <si>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</si>
  <si>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</si>
  <si>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</si>
  <si>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</si>
  <si>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</si>
  <si>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</si>
  <si>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</si>
  <si>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</si>
  <si>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</si>
  <si>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</si>
  <si>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</si>
  <si>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</si>
  <si>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</si>
  <si>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</si>
  <si>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</si>
  <si>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</si>
  <si>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</si>
  <si>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</si>
  <si>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</si>
  <si>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</si>
  <si>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</si>
  <si>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</si>
  <si>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</si>
  <si>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</si>
  <si>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</si>
  <si>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</si>
  <si>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</si>
  <si>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</si>
  <si>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</si>
  <si>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</si>
  <si>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</si>
  <si>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</si>
  <si>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</si>
  <si>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</si>
  <si>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</si>
  <si>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</si>
  <si>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</si>
  <si>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</si>
  <si>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</si>
  <si>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</si>
  <si>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</si>
  <si>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</si>
  <si>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</si>
  <si>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</si>
  <si>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</si>
  <si>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</si>
  <si>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</si>
  <si>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</si>
  <si>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</si>
  <si>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</si>
  <si>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</si>
  <si>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</si>
  <si>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</si>
  <si>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</si>
  <si>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</si>
  <si>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</si>
  <si>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</si>
  <si>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</si>
  <si>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</si>
  <si>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</si>
  <si>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</si>
  <si>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</si>
  <si>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</si>
  <si>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</si>
  <si>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</si>
  <si>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</si>
  <si>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</si>
  <si>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</si>
  <si>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</si>
  <si>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</si>
  <si>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</si>
  <si>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</si>
  <si>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</si>
  <si>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</si>
  <si>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</si>
  <si>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</si>
  <si>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</si>
  <si>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</si>
  <si>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</si>
  <si>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</si>
  <si>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</si>
  <si>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</si>
  <si>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</si>
  <si>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</si>
  <si>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</si>
  <si>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</si>
  <si>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</si>
  <si>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</si>
  <si>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</si>
  <si>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</si>
  <si>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</si>
  <si>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</si>
  <si>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</si>
  <si>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</si>
  <si>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</si>
  <si>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</si>
  <si>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</si>
  <si>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</si>
  <si>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</si>
  <si>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</si>
  <si>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</si>
  <si>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</si>
  <si>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</si>
  <si>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</si>
  <si>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</si>
  <si>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</si>
  <si>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</si>
  <si>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</si>
  <si>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</si>
  <si>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</si>
  <si>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</si>
  <si>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</si>
  <si>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</si>
  <si>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</si>
  <si>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</si>
  <si>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</si>
  <si>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</si>
  <si>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</si>
  <si>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</si>
  <si>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</si>
  <si>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</si>
  <si>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</si>
  <si>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</si>
  <si>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</si>
  <si>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</si>
  <si>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</si>
  <si>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</si>
  <si>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</si>
  <si>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</si>
  <si>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</si>
  <si>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</si>
  <si>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</si>
  <si>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</si>
  <si>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</si>
  <si>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</si>
  <si>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</si>
  <si>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</si>
  <si>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</si>
  <si>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</si>
  <si>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</si>
  <si>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</si>
  <si>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</si>
  <si>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</si>
  <si>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</si>
  <si>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</si>
  <si>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</si>
  <si>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</si>
  <si>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</si>
  <si>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</si>
  <si>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</si>
  <si>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</si>
  <si>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</si>
  <si>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</si>
  <si>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</si>
  <si>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</si>
  <si>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</si>
  <si>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</si>
  <si>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</si>
  <si>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</si>
  <si>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</si>
  <si>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</si>
  <si>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</si>
  <si>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</si>
  <si>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</si>
  <si>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</si>
  <si>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</si>
  <si>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</si>
  <si>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</si>
  <si>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</si>
  <si>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</si>
  <si>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</si>
  <si>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</si>
  <si>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</si>
  <si>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</si>
  <si>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</si>
  <si>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</si>
  <si>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</si>
  <si>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</si>
  <si>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</si>
  <si>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</si>
  <si>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</si>
  <si>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</si>
  <si>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</si>
  <si>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</si>
  <si>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</si>
  <si>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</si>
  <si>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</si>
  <si>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</si>
  <si>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</si>
  <si>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</si>
  <si>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</si>
  <si>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</si>
  <si>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</si>
  <si>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</si>
  <si>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</si>
  <si>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</si>
  <si>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</si>
  <si>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</si>
  <si>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</si>
  <si>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</si>
  <si>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</si>
  <si>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</si>
  <si>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</si>
  <si>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</si>
  <si>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</si>
  <si>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</si>
  <si>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</si>
  <si>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</si>
  <si>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</si>
  <si>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</si>
  <si>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</si>
  <si>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</si>
  <si>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</si>
  <si>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</si>
  <si>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</si>
  <si>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</si>
  <si>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</si>
  <si>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</si>
  <si>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</si>
  <si>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</si>
  <si>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</si>
  <si>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</si>
  <si>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</si>
  <si>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</si>
  <si>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</si>
  <si>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</si>
  <si>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</si>
  <si>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</si>
  <si>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</si>
  <si>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</si>
  <si>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</si>
  <si>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</si>
  <si>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</si>
  <si>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</si>
  <si>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</si>
  <si>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</si>
  <si>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</si>
  <si>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</si>
  <si>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</si>
  <si>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</si>
  <si>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</si>
  <si>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</si>
  <si>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</si>
  <si>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</si>
  <si>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</si>
  <si>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</si>
  <si>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</si>
  <si>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</si>
  <si>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</si>
  <si>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</si>
  <si>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</si>
  <si>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</si>
  <si>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</si>
  <si>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</si>
  <si>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</si>
  <si>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</si>
  <si>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</si>
  <si>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</si>
  <si>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</si>
  <si>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</si>
  <si>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</si>
  <si>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</si>
  <si>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</si>
  <si>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</si>
  <si>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</si>
  <si>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</si>
  <si>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</si>
  <si>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</si>
  <si>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</si>
  <si>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</si>
  <si>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</si>
  <si>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</si>
  <si>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</si>
  <si>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</si>
  <si>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</si>
  <si>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</si>
  <si>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</si>
  <si>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</si>
  <si>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</si>
  <si>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</si>
  <si>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</si>
  <si>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</si>
  <si>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</si>
  <si>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</si>
  <si>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</si>
  <si>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</si>
  <si>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</si>
  <si>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</si>
  <si>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</si>
  <si>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</si>
  <si>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</si>
  <si>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</si>
  <si>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</si>
  <si>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</si>
  <si>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</si>
  <si>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</si>
  <si>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</si>
  <si>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</si>
  <si>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</si>
  <si>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</si>
  <si>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</si>
  <si>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</si>
  <si>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</si>
  <si>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</si>
  <si>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</si>
  <si>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</si>
  <si>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</si>
  <si>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</si>
  <si>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</si>
  <si>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</si>
  <si>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</si>
  <si>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</si>
  <si>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</si>
  <si>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</si>
  <si>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</si>
  <si>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</si>
  <si>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</si>
  <si>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</si>
  <si>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</si>
  <si>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</si>
  <si>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</si>
  <si>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</si>
  <si>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</si>
  <si>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</si>
  <si>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</si>
  <si>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</si>
  <si>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</si>
  <si>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</si>
  <si>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</si>
  <si>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</si>
  <si>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</si>
  <si>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</si>
  <si>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</si>
  <si>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</si>
  <si>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</si>
  <si>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</si>
  <si>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</si>
  <si>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</si>
  <si>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</si>
  <si>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</si>
  <si>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</si>
  <si>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</si>
  <si>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</si>
  <si>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</si>
  <si>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</si>
  <si>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</si>
  <si>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</si>
  <si>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</si>
  <si>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</si>
  <si>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</si>
  <si>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</si>
  <si>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</si>
  <si>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</si>
  <si>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</si>
  <si>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</si>
  <si>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</si>
  <si>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</si>
  <si>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</si>
  <si>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</si>
  <si>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</si>
  <si>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</si>
  <si>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</si>
  <si>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</si>
  <si>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</si>
  <si>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</si>
  <si>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</si>
  <si>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</si>
  <si>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</si>
  <si>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</si>
  <si>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</si>
  <si>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</si>
  <si>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</si>
  <si>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</si>
  <si>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</si>
  <si>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</si>
  <si>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</si>
  <si>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</si>
  <si>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</si>
  <si>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</si>
  <si>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</si>
  <si>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</si>
  <si>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</si>
  <si>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</si>
  <si>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</si>
  <si>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</si>
  <si>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</si>
  <si>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</si>
  <si>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</si>
  <si>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</si>
  <si>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</si>
  <si>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</si>
  <si>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</si>
  <si>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</si>
  <si>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</si>
  <si>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</si>
  <si>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</si>
  <si>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</si>
  <si>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</si>
  <si>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</si>
  <si>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</si>
  <si>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</si>
  <si>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</si>
  <si>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</si>
  <si>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</si>
  <si>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</si>
  <si>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</si>
  <si>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</si>
  <si>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</si>
  <si>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</si>
  <si>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</si>
  <si>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</si>
  <si>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</si>
  <si>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</si>
  <si>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</si>
  <si>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</si>
  <si>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</si>
  <si>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</si>
  <si>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</si>
  <si>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</si>
  <si>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</si>
  <si>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</si>
  <si>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</si>
  <si>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</si>
  <si>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</si>
  <si>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</si>
  <si>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</si>
  <si>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</si>
  <si>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</si>
  <si>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</si>
  <si>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</si>
  <si>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</si>
  <si>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</si>
  <si>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</si>
  <si>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</si>
  <si>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</si>
  <si>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</si>
  <si>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</si>
  <si>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</si>
  <si>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</si>
  <si>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</si>
  <si>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</si>
  <si>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</si>
  <si>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</si>
  <si>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</si>
  <si>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</si>
  <si>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</si>
  <si>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</si>
  <si>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</si>
  <si>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</si>
  <si>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</si>
  <si>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</si>
  <si>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</si>
  <si>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</si>
  <si>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</si>
  <si>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</si>
  <si>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</si>
  <si>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</si>
  <si>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</si>
  <si>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</si>
  <si>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</si>
  <si>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</si>
  <si>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</si>
  <si>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</si>
  <si>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</si>
  <si>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</si>
  <si>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</si>
  <si>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</si>
  <si>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</si>
  <si>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</si>
  <si>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</si>
  <si>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</si>
  <si>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</si>
  <si>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</si>
  <si>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</si>
  <si>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</si>
  <si>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</si>
  <si>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</si>
  <si>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</si>
  <si>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</si>
  <si>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</si>
  <si>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</si>
  <si>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</si>
  <si>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</si>
  <si>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</si>
  <si>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</si>
  <si>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</si>
  <si>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</si>
  <si>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</si>
  <si>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</si>
  <si>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</si>
  <si>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</si>
  <si>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</si>
  <si>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</si>
  <si>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</si>
  <si>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</si>
  <si>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</si>
  <si>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</si>
  <si>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</si>
  <si>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</si>
  <si>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</si>
  <si>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</si>
  <si>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</si>
  <si>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</si>
  <si>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</si>
  <si>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</si>
  <si>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</si>
  <si>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</si>
  <si>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</si>
  <si>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</si>
  <si>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</si>
  <si>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</si>
  <si>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</si>
  <si>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</si>
  <si>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</si>
  <si>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</si>
  <si>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</si>
  <si>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</si>
  <si>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</si>
  <si>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</si>
  <si>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</si>
  <si>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</si>
  <si>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</si>
  <si>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</si>
  <si>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</si>
  <si>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</si>
  <si>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</si>
  <si>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</si>
  <si>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</si>
  <si>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</si>
  <si>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</si>
  <si>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</si>
  <si>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</si>
  <si>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</si>
  <si>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</si>
  <si>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</si>
  <si>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</si>
  <si>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</si>
  <si>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</si>
  <si>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</si>
  <si>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</si>
  <si>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</si>
  <si>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</si>
  <si>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</si>
  <si>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</si>
  <si>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</si>
  <si>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</si>
  <si>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</si>
  <si>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</si>
  <si>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</si>
  <si>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</si>
  <si>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</si>
  <si>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</si>
  <si>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</si>
  <si>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</si>
  <si>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</si>
  <si>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</si>
  <si>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</si>
  <si>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</si>
  <si>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</si>
  <si>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</si>
  <si>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</si>
  <si>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</si>
  <si>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</si>
  <si>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</si>
  <si>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</si>
  <si>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</si>
  <si>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</si>
  <si>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</si>
  <si>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</si>
  <si>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</si>
  <si>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</si>
  <si>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</si>
  <si>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</si>
  <si>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</si>
  <si>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</si>
  <si>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</si>
  <si>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</si>
  <si>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</si>
  <si>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</si>
  <si>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</si>
  <si>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</si>
  <si>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</si>
  <si>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</si>
  <si>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</si>
  <si>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</si>
  <si>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</si>
  <si>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</si>
  <si>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</si>
  <si>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</si>
  <si>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</si>
  <si>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</si>
  <si>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</si>
  <si>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</si>
  <si>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</si>
  <si>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</si>
  <si>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</si>
  <si>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</si>
  <si>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</si>
  <si>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</si>
  <si>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</si>
  <si>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</si>
  <si>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</si>
  <si>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</si>
  <si>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</si>
  <si>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</si>
  <si>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</si>
  <si>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</si>
  <si>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</si>
  <si>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</si>
  <si>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</si>
  <si>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</si>
  <si>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</si>
  <si>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</si>
  <si>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</si>
  <si>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</si>
  <si>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</si>
  <si>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</si>
  <si>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</si>
  <si>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</si>
  <si>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</si>
  <si>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</si>
  <si>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</si>
  <si>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</si>
  <si>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</si>
  <si>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</si>
  <si>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</si>
  <si>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</si>
  <si>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</si>
  <si>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</si>
  <si>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</si>
  <si>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</si>
  <si>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</si>
  <si>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</si>
  <si>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</si>
  <si>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</si>
  <si>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</si>
  <si>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</si>
  <si>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</si>
  <si>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</si>
  <si>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</si>
  <si>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</si>
  <si>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</si>
  <si>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</si>
  <si>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</si>
  <si>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</si>
  <si>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</si>
  <si>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</si>
  <si>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</si>
  <si>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</si>
  <si>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</si>
  <si>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</si>
  <si>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</si>
  <si>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</si>
  <si>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</si>
  <si>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</si>
  <si>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</si>
  <si>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</si>
  <si>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</si>
  <si>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</si>
  <si>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</si>
  <si>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</si>
  <si>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</si>
  <si>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</si>
  <si>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</si>
  <si>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</si>
  <si>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</si>
  <si>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</si>
  <si>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</si>
  <si>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</si>
  <si>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</si>
  <si>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</si>
  <si>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</si>
  <si>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</si>
  <si>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</si>
  <si>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</si>
  <si>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</si>
  <si>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</si>
  <si>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</si>
  <si>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</si>
  <si>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</si>
  <si>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</si>
  <si>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</si>
  <si>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</si>
  <si>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</si>
  <si>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</si>
  <si>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</si>
  <si>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</si>
  <si>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</si>
  <si>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</si>
  <si>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</si>
  <si>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</si>
  <si>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</si>
  <si>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</si>
  <si>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</si>
  <si>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</si>
  <si>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</si>
  <si>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</si>
  <si>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</si>
  <si>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</si>
  <si>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</si>
  <si>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</si>
  <si>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</si>
  <si>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</si>
  <si>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</si>
  <si>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</si>
  <si>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</si>
  <si>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</si>
  <si>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</si>
  <si>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</si>
  <si>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</si>
  <si>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</si>
  <si>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</si>
  <si>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</si>
  <si>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</si>
  <si>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</si>
  <si>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</si>
  <si>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</si>
  <si>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</si>
  <si>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</si>
  <si>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</si>
  <si>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</si>
  <si>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</si>
  <si>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</si>
  <si>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</si>
  <si>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</si>
  <si>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</si>
  <si>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</si>
  <si>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</si>
  <si>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</si>
  <si>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</si>
  <si>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</si>
  <si>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</si>
  <si>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</si>
  <si>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</si>
  <si>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</si>
  <si>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</si>
  <si>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</si>
  <si>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</si>
  <si>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</si>
  <si>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</si>
  <si>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</si>
  <si>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</si>
  <si>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</si>
  <si>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</si>
  <si>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</si>
  <si>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</si>
  <si>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</si>
  <si>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</si>
  <si>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</si>
  <si>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</si>
  <si>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</si>
  <si>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</si>
  <si>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</si>
  <si>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</si>
  <si>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</si>
  <si>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</si>
  <si>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</si>
  <si>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</si>
  <si>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</si>
  <si>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</si>
  <si>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</si>
  <si>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</si>
  <si>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</si>
  <si>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</si>
  <si>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</si>
  <si>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</si>
  <si>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</si>
  <si>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</si>
  <si>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</si>
  <si>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</si>
  <si>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</si>
  <si>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</si>
  <si>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</si>
  <si>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</si>
  <si>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</si>
  <si>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</si>
  <si>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</si>
  <si>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</si>
  <si>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</si>
  <si>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</si>
  <si>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</si>
  <si>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</si>
  <si>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</si>
  <si>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</si>
  <si>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</si>
  <si>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</si>
  <si>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</si>
  <si>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</si>
  <si>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</si>
  <si>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</si>
  <si>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</si>
  <si>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</si>
  <si>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</si>
  <si>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</si>
  <si>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</si>
  <si>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</si>
  <si>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</si>
  <si>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</si>
  <si>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</si>
  <si>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</si>
  <si>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</si>
  <si>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</si>
  <si>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</si>
  <si>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</si>
  <si>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</si>
  <si>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</si>
  <si>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</si>
  <si>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</si>
  <si>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</si>
  <si>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</si>
  <si>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</si>
  <si>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</si>
  <si>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</si>
  <si>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</si>
  <si>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</si>
  <si>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</si>
  <si>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</si>
  <si>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</si>
  <si>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</si>
  <si>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</si>
  <si>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</si>
  <si>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</si>
  <si>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</si>
  <si>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</si>
  <si>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</si>
  <si>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</si>
  <si>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</si>
  <si>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</si>
  <si>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</si>
  <si>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</si>
  <si>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</si>
  <si>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</si>
  <si>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</si>
  <si>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</si>
  <si>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</si>
  <si>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</si>
  <si>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</si>
  <si>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</si>
  <si>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</si>
  <si>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</si>
  <si>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</si>
  <si>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</si>
  <si>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</si>
  <si>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</si>
  <si>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</si>
  <si>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</si>
  <si>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</si>
  <si>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</si>
  <si>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</si>
  <si>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</si>
  <si>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</si>
  <si>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</si>
  <si>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</si>
  <si>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</si>
  <si>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</si>
  <si>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</si>
  <si>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</si>
  <si>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</si>
  <si>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</si>
  <si>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</si>
  <si>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</si>
  <si>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</si>
  <si>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</si>
  <si>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</si>
  <si>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</si>
  <si>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</si>
  <si>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</si>
  <si>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</si>
  <si>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</si>
  <si>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</si>
  <si>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</si>
  <si>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</si>
  <si>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</si>
  <si>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</si>
  <si>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</si>
  <si>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</si>
  <si>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</si>
  <si>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</si>
  <si>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</si>
  <si>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</si>
  <si>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</si>
  <si>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</si>
  <si>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</si>
  <si>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</si>
  <si>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</si>
  <si>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</si>
  <si>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</si>
  <si>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</si>
  <si>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</si>
  <si>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</si>
  <si>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</si>
  <si>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</si>
  <si>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</si>
  <si>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</si>
  <si>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</si>
  <si>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</si>
  <si>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</si>
  <si>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</si>
  <si>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</si>
  <si>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</si>
  <si>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</si>
  <si>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</si>
  <si>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</si>
  <si>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</si>
  <si>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</si>
  <si>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</si>
  <si>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</si>
  <si>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</si>
  <si>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</si>
  <si>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</si>
  <si>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</si>
  <si>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</si>
  <si>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</si>
  <si>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</si>
  <si>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</si>
  <si>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</si>
  <si>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</si>
  <si>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2021-25-10000846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</si>
</sst>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F25" zoomScale="70" zoomScaleNormal="70" zoomScaleSheetLayoutView="7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44194.62120439815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5" t="str">
        <f>HYPERLINK("#Integrante_1!A109","CAPACIDAD RESIDUAL")</f>
        <v>CAPACIDAD RESIDUAL</v>
      </c>
      <c r="F8" s="266"/>
      <c r="G8" s="26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5" t="str">
        <f>HYPERLINK("#Integrante_1!A162","TALENTO HUMANO")</f>
        <v>TALENTO HUMANO</v>
      </c>
      <c r="F9" s="266"/>
      <c r="G9" s="26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5" t="str">
        <f>HYPERLINK("#Integrante_1!F162","INFRAESTRUCTURA")</f>
        <v>INFRAESTRUCTURA</v>
      </c>
      <c r="F10" s="266"/>
      <c r="G10" s="26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68"/>
      <c r="I20" s="141" t="s">
        <v>516</v>
      </c>
      <c r="J20" s="142" t="s">
        <v>627</v>
      </c>
      <c r="K20" s="143">
        <v>1127146133</v>
      </c>
      <c r="L20" s="144">
        <v>44207</v>
      </c>
      <c r="M20" s="144">
        <v>44561</v>
      </c>
      <c r="N20" s="127">
        <f>+(M20-L20)/30</f>
        <v>11.8</v>
      </c>
      <c r="O20" s="130"/>
      <c r="U20" s="126"/>
      <c r="V20" s="107">
        <f ca="1">NOW()</f>
        <v>44194.62120439815</v>
      </c>
      <c r="W20" s="107">
        <f ca="1">NOW()</f>
        <v>44194.62120439815</v>
      </c>
    </row>
    <row r="21" spans="1:23" ht="30" customHeight="1" outlineLevel="1" x14ac:dyDescent="0.25">
      <c r="A21" s="9"/>
      <c r="B21" s="72"/>
      <c r="C21" s="5"/>
      <c r="D21" s="5"/>
      <c r="E21" s="5"/>
      <c r="F21" s="5"/>
      <c r="G21" s="5"/>
      <c r="H21" s="71"/>
      <c r="I21" s="141" t="s">
        <v>516</v>
      </c>
      <c r="J21" s="142" t="s">
        <v>612</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516</v>
      </c>
      <c r="J22" s="142" t="s">
        <v>533</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t="s">
        <v>516</v>
      </c>
      <c r="J23" s="142" t="s">
        <v>528</v>
      </c>
      <c r="K23" s="143"/>
      <c r="L23" s="144">
        <v>44207</v>
      </c>
      <c r="M23" s="144">
        <v>44561</v>
      </c>
      <c r="N23" s="128">
        <f t="shared" si="1"/>
        <v>11.8</v>
      </c>
      <c r="O23" s="131"/>
      <c r="Q23" s="106"/>
      <c r="R23" s="55"/>
      <c r="S23" s="107"/>
      <c r="T23" s="107"/>
    </row>
    <row r="24" spans="1:23" ht="30" customHeight="1" outlineLevel="1" x14ac:dyDescent="0.25">
      <c r="A24" s="9"/>
      <c r="B24" s="103"/>
      <c r="C24" s="21"/>
      <c r="D24" s="21"/>
      <c r="E24" s="21"/>
      <c r="F24" s="5"/>
      <c r="G24" s="5"/>
      <c r="H24" s="71"/>
      <c r="I24" s="141" t="s">
        <v>516</v>
      </c>
      <c r="J24" s="142" t="s">
        <v>538</v>
      </c>
      <c r="K24" s="143"/>
      <c r="L24" s="144">
        <v>44207</v>
      </c>
      <c r="M24" s="144">
        <v>44561</v>
      </c>
      <c r="N24" s="128">
        <f t="shared" si="1"/>
        <v>11.8</v>
      </c>
      <c r="O24" s="131"/>
    </row>
    <row r="25" spans="1:23" ht="30" customHeight="1" outlineLevel="1" x14ac:dyDescent="0.25">
      <c r="A25" s="9"/>
      <c r="B25" s="103"/>
      <c r="C25" s="21"/>
      <c r="D25" s="21"/>
      <c r="E25" s="21"/>
      <c r="F25" s="5"/>
      <c r="G25" s="5"/>
      <c r="H25" s="71"/>
      <c r="I25" s="141" t="s">
        <v>516</v>
      </c>
      <c r="J25" s="142" t="s">
        <v>627</v>
      </c>
      <c r="K25" s="143"/>
      <c r="L25" s="144">
        <v>44207</v>
      </c>
      <c r="M25" s="144">
        <v>44561</v>
      </c>
      <c r="N25" s="128">
        <f t="shared" si="1"/>
        <v>11.8</v>
      </c>
      <c r="O25" s="131"/>
    </row>
    <row r="26" spans="1:23" ht="30" customHeight="1" outlineLevel="1" x14ac:dyDescent="0.25">
      <c r="A26" s="9"/>
      <c r="B26" s="103"/>
      <c r="C26" s="21"/>
      <c r="D26" s="21"/>
      <c r="E26" s="21"/>
      <c r="F26" s="5"/>
      <c r="G26" s="5"/>
      <c r="H26" s="71"/>
      <c r="I26" s="141" t="s">
        <v>516</v>
      </c>
      <c r="J26" s="142" t="s">
        <v>612</v>
      </c>
      <c r="K26" s="143"/>
      <c r="L26" s="144">
        <v>44207</v>
      </c>
      <c r="M26" s="144">
        <v>44561</v>
      </c>
      <c r="N26" s="128">
        <f t="shared" si="1"/>
        <v>11.8</v>
      </c>
      <c r="O26" s="131"/>
    </row>
    <row r="27" spans="1:23" ht="30" customHeight="1" outlineLevel="1" x14ac:dyDescent="0.25">
      <c r="A27" s="9"/>
      <c r="B27" s="103"/>
      <c r="C27" s="21"/>
      <c r="D27" s="21"/>
      <c r="E27" s="21"/>
      <c r="F27" s="5"/>
      <c r="G27" s="5"/>
      <c r="H27" s="71"/>
      <c r="I27" s="141" t="s">
        <v>516</v>
      </c>
      <c r="J27" s="142" t="s">
        <v>537</v>
      </c>
      <c r="K27" s="143"/>
      <c r="L27" s="144">
        <v>44207</v>
      </c>
      <c r="M27" s="144">
        <v>44561</v>
      </c>
      <c r="N27" s="128">
        <f t="shared" si="1"/>
        <v>11.8</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ASOCIACIÓN DE PADRES DE FAMILIA HOGAR INFANTIL LAS TRAVESURAS DEL MUNICIPIO DE SAN FRANCISCO</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51" t="s">
        <v>2674</v>
      </c>
      <c r="J179" s="252"/>
      <c r="K179" s="252"/>
      <c r="L179" s="253"/>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33814383.990000002</v>
      </c>
      <c r="F185" s="94"/>
      <c r="G185" s="95"/>
      <c r="H185" s="90"/>
      <c r="I185" s="92" t="s">
        <v>2632</v>
      </c>
      <c r="J185" s="176">
        <f>M179</f>
        <v>0.02</v>
      </c>
      <c r="K185" s="247" t="s">
        <v>2633</v>
      </c>
      <c r="L185" s="247"/>
      <c r="M185" s="96">
        <f>+J185*K20</f>
        <v>22542922.66</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F79" zoomScale="70" zoomScaleNormal="85" zoomScaleSheetLayoutView="70" zoomScalePageLayoutView="40" workbookViewId="0">
      <selection activeCell="H29" sqref="H2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44194.62120439815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5" t="str">
        <f>HYPERLINK("#Integrante_2!A109","CAPACIDAD RESIDUAL")</f>
        <v>CAPACIDAD RESIDUAL</v>
      </c>
      <c r="F8" s="266"/>
      <c r="G8" s="26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5" t="str">
        <f>HYPERLINK("#Integrante_2!A162","TALENTO HUMANO")</f>
        <v>TALENTO HUMANO</v>
      </c>
      <c r="F9" s="266"/>
      <c r="G9" s="26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5" t="str">
        <f>HYPERLINK("#Integrante_2!F162","INFRAESTRUCTURA")</f>
        <v>INFRAESTRUCTURA</v>
      </c>
      <c r="F10" s="266"/>
      <c r="G10" s="26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68"/>
      <c r="I20" s="141" t="s">
        <v>516</v>
      </c>
      <c r="J20" s="142" t="s">
        <v>627</v>
      </c>
      <c r="K20" s="143">
        <v>1127146133</v>
      </c>
      <c r="L20" s="144">
        <v>44207</v>
      </c>
      <c r="M20" s="144">
        <v>44561</v>
      </c>
      <c r="N20" s="127">
        <f>+(M20-L20)/30</f>
        <v>11.8</v>
      </c>
      <c r="O20" s="130"/>
      <c r="U20" s="126"/>
      <c r="V20" s="107">
        <f ca="1">NOW()</f>
        <v>44194.62120439815</v>
      </c>
      <c r="W20" s="107">
        <f ca="1">NOW()</f>
        <v>44194.62120439815</v>
      </c>
    </row>
    <row r="21" spans="1:23" ht="30" customHeight="1" outlineLevel="1" x14ac:dyDescent="0.25">
      <c r="A21" s="9"/>
      <c r="B21" s="72"/>
      <c r="C21" s="5"/>
      <c r="D21" s="5"/>
      <c r="E21" s="5"/>
      <c r="F21" s="5"/>
      <c r="G21" s="5"/>
      <c r="H21" s="162"/>
      <c r="I21" s="141" t="s">
        <v>516</v>
      </c>
      <c r="J21" s="142" t="s">
        <v>612</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516</v>
      </c>
      <c r="J22" s="142" t="s">
        <v>533</v>
      </c>
      <c r="K22" s="143"/>
      <c r="L22" s="144">
        <v>44207</v>
      </c>
      <c r="M22" s="144">
        <v>44561</v>
      </c>
      <c r="N22" s="128">
        <f t="shared" si="0"/>
        <v>11.8</v>
      </c>
      <c r="O22" s="131"/>
    </row>
    <row r="23" spans="1:23" ht="30" customHeight="1" outlineLevel="1" x14ac:dyDescent="0.25">
      <c r="A23" s="9"/>
      <c r="B23" s="103"/>
      <c r="C23" s="21"/>
      <c r="D23" s="21"/>
      <c r="E23" s="21"/>
      <c r="F23" s="5"/>
      <c r="G23" s="5"/>
      <c r="H23" s="162"/>
      <c r="I23" s="141" t="s">
        <v>516</v>
      </c>
      <c r="J23" s="142" t="s">
        <v>528</v>
      </c>
      <c r="K23" s="143"/>
      <c r="L23" s="144">
        <v>44207</v>
      </c>
      <c r="M23" s="144">
        <v>44561</v>
      </c>
      <c r="N23" s="128">
        <f t="shared" si="0"/>
        <v>11.8</v>
      </c>
      <c r="O23" s="131"/>
      <c r="Q23" s="106"/>
      <c r="R23" s="55"/>
      <c r="S23" s="107"/>
      <c r="T23" s="107"/>
    </row>
    <row r="24" spans="1:23" ht="30" customHeight="1" outlineLevel="1" x14ac:dyDescent="0.25">
      <c r="A24" s="9"/>
      <c r="B24" s="103"/>
      <c r="C24" s="21"/>
      <c r="D24" s="21"/>
      <c r="E24" s="21"/>
      <c r="F24" s="5"/>
      <c r="G24" s="5"/>
      <c r="H24" s="162"/>
      <c r="I24" s="141" t="s">
        <v>516</v>
      </c>
      <c r="J24" s="142" t="s">
        <v>538</v>
      </c>
      <c r="K24" s="143"/>
      <c r="L24" s="144">
        <v>44207</v>
      </c>
      <c r="M24" s="144">
        <v>44561</v>
      </c>
      <c r="N24" s="128">
        <f t="shared" si="0"/>
        <v>11.8</v>
      </c>
      <c r="O24" s="131"/>
    </row>
    <row r="25" spans="1:23" ht="30" customHeight="1" outlineLevel="1" x14ac:dyDescent="0.25">
      <c r="A25" s="9"/>
      <c r="B25" s="103"/>
      <c r="C25" s="21"/>
      <c r="D25" s="21"/>
      <c r="E25" s="21"/>
      <c r="F25" s="5"/>
      <c r="G25" s="5"/>
      <c r="H25" s="162"/>
      <c r="I25" s="141" t="s">
        <v>516</v>
      </c>
      <c r="J25" s="142" t="s">
        <v>627</v>
      </c>
      <c r="K25" s="143"/>
      <c r="L25" s="144">
        <v>44207</v>
      </c>
      <c r="M25" s="144">
        <v>44561</v>
      </c>
      <c r="N25" s="128">
        <f t="shared" si="0"/>
        <v>11.8</v>
      </c>
      <c r="O25" s="131"/>
    </row>
    <row r="26" spans="1:23" ht="30" customHeight="1" outlineLevel="1" x14ac:dyDescent="0.25">
      <c r="A26" s="9"/>
      <c r="B26" s="103"/>
      <c r="C26" s="21"/>
      <c r="D26" s="21"/>
      <c r="E26" s="21"/>
      <c r="F26" s="5"/>
      <c r="G26" s="5"/>
      <c r="H26" s="162"/>
      <c r="I26" s="141" t="s">
        <v>516</v>
      </c>
      <c r="J26" s="142" t="s">
        <v>612</v>
      </c>
      <c r="K26" s="143"/>
      <c r="L26" s="144">
        <v>44207</v>
      </c>
      <c r="M26" s="144">
        <v>44561</v>
      </c>
      <c r="N26" s="128">
        <f t="shared" si="0"/>
        <v>11.8</v>
      </c>
      <c r="O26" s="131"/>
    </row>
    <row r="27" spans="1:23" ht="30" customHeight="1" outlineLevel="1" x14ac:dyDescent="0.25">
      <c r="A27" s="9"/>
      <c r="B27" s="103"/>
      <c r="C27" s="21"/>
      <c r="D27" s="21"/>
      <c r="E27" s="21"/>
      <c r="F27" s="5"/>
      <c r="G27" s="5"/>
      <c r="H27" s="162"/>
      <c r="I27" s="141" t="s">
        <v>516</v>
      </c>
      <c r="J27" s="142" t="s">
        <v>537</v>
      </c>
      <c r="K27" s="143"/>
      <c r="L27" s="144">
        <v>44207</v>
      </c>
      <c r="M27" s="144">
        <v>44561</v>
      </c>
      <c r="N27" s="128">
        <f t="shared" si="0"/>
        <v>11.8</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SEMILLAS PARA LA PAZ</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t="s">
        <v>2622</v>
      </c>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43" t="s">
        <v>2674</v>
      </c>
      <c r="J179" s="244"/>
      <c r="K179" s="244"/>
      <c r="L179" s="245"/>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33814383.990000002</v>
      </c>
      <c r="F185" s="94"/>
      <c r="G185" s="95"/>
      <c r="H185" s="90"/>
      <c r="I185" s="92" t="s">
        <v>2632</v>
      </c>
      <c r="J185" s="176">
        <f>M179</f>
        <v>0.02</v>
      </c>
      <c r="K185" s="247" t="s">
        <v>2633</v>
      </c>
      <c r="L185" s="247"/>
      <c r="M185" s="96">
        <f>+J185*K20</f>
        <v>22542922.66</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44194.62120439815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5" t="str">
        <f>HYPERLINK("#Integrante_3!A109","CAPACIDAD RESIDUAL")</f>
        <v>CAPACIDAD RESIDUAL</v>
      </c>
      <c r="F8" s="266"/>
      <c r="G8" s="26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5" t="str">
        <f>HYPERLINK("#Integrante_3!A162","TALENTO HUMANO")</f>
        <v>TALENTO HUMANO</v>
      </c>
      <c r="F9" s="266"/>
      <c r="G9" s="26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5" t="str">
        <f>HYPERLINK("#Integrante_3!F162","INFRAESTRUCTURA")</f>
        <v>INFRAESTRUCTURA</v>
      </c>
      <c r="F10" s="266"/>
      <c r="G10" s="26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44194.62120439815</v>
      </c>
      <c r="W20" s="107">
        <f ca="1">NOW()</f>
        <v>44194.62120439815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7"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6"/>
      <c r="S175" s="19"/>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56" t="s">
        <v>2623</v>
      </c>
      <c r="S176" s="19"/>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2674</v>
      </c>
      <c r="J177" s="244"/>
      <c r="K177" s="244"/>
      <c r="L177" s="24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44194.62120439815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5" t="str">
        <f>HYPERLINK("#Integrante_4!A109","CAPACIDAD RESIDUAL")</f>
        <v>CAPACIDAD RESIDUAL</v>
      </c>
      <c r="F8" s="266"/>
      <c r="G8" s="26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5" t="str">
        <f>HYPERLINK("#Integrante_4!A162","TALENTO HUMANO")</f>
        <v>TALENTO HUMANO</v>
      </c>
      <c r="F9" s="266"/>
      <c r="G9" s="26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5" t="str">
        <f>HYPERLINK("#Integrante_4!F162","INFRAESTRUCTURA")</f>
        <v>INFRAESTRUCTURA</v>
      </c>
      <c r="F10" s="266"/>
      <c r="G10" s="26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44194.62120439815</v>
      </c>
      <c r="W20" s="107">
        <f ca="1">NOW()</f>
        <v>44194.62120439815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6"/>
      <c r="S177" s="19"/>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56" t="s">
        <v>2623</v>
      </c>
      <c r="S178" s="19"/>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2674</v>
      </c>
      <c r="J179" s="244"/>
      <c r="K179" s="244"/>
      <c r="L179" s="24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44194.62120439815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5" t="str">
        <f>HYPERLINK("#Integrante_5!A109","CAPACIDAD RESIDUAL")</f>
        <v>CAPACIDAD RESIDUAL</v>
      </c>
      <c r="F8" s="266"/>
      <c r="G8" s="26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5" t="str">
        <f>HYPERLINK("#Integrante_5!A162","TALENTO HUMANO")</f>
        <v>TALENTO HUMANO</v>
      </c>
      <c r="F9" s="266"/>
      <c r="G9" s="26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5" t="str">
        <f>HYPERLINK("#Integrante_5!F162","INFRAESTRUCTURA")</f>
        <v>INFRAESTRUCTURA</v>
      </c>
      <c r="F10" s="266"/>
      <c r="G10" s="26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44194.62120439815</v>
      </c>
      <c r="W20" s="107">
        <f ca="1">NOW()</f>
        <v>44194.62120439815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7"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6"/>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9"/>
      <c r="S176" s="156" t="s">
        <v>2623</v>
      </c>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2672</v>
      </c>
      <c r="J177" s="244"/>
      <c r="K177" s="244"/>
      <c r="L177" s="24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44194.62120439815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5" t="str">
        <f>HYPERLINK("#Integrante_6!A109","CAPACIDAD RESIDUAL")</f>
        <v>CAPACIDAD RESIDUAL</v>
      </c>
      <c r="F8" s="266"/>
      <c r="G8" s="26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5" t="str">
        <f>HYPERLINK("#Integrante_6!A162","TALENTO HUMANO")</f>
        <v>TALENTO HUMANO</v>
      </c>
      <c r="F9" s="266"/>
      <c r="G9" s="26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5" t="str">
        <f>HYPERLINK("#Integrante_6!F162","INFRAESTRUCTURA")</f>
        <v>INFRAESTRUCTURA</v>
      </c>
      <c r="F10" s="266"/>
      <c r="G10" s="26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44194.62120439815</v>
      </c>
      <c r="W20" s="107">
        <f ca="1">NOW()</f>
        <v>44194.62120439815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2672</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2020-12-29T18:56:19Z</cp:lastPrinted>
  <dcterms:created xsi:type="dcterms:W3CDTF">2020-10-14T21:57:42Z</dcterms:created>
  <dcterms:modified xsi:type="dcterms:W3CDTF">2020-12-29T19:54:49Z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