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<sst xmlns="http://schemas.openxmlformats.org/spreadsheetml/2006/main" count="4703" uniqueCount="2744">
  <si>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</si>
  <si>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</si>
  <si>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</si>
  <si>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</si>
  <si>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</si>
  <si>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</si>
  <si>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</si>
  <si>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</si>
  <si>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</si>
  <si>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</si>
  <si>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</si>
  <si>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</si>
  <si>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</si>
  <si>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</si>
  <si>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</si>
  <si>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</si>
  <si>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</si>
  <si>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</si>
  <si>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</si>
  <si>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</si>
  <si>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</si>
  <si>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</si>
  <si>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</si>
  <si>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</si>
  <si>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</si>
  <si>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</si>
  <si>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</si>
  <si>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</si>
  <si>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</si>
  <si>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</si>
  <si>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</si>
  <si>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</si>
  <si>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</si>
  <si>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</si>
  <si>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</si>
  <si>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</si>
  <si>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</si>
  <si>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</si>
  <si>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</si>
  <si>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</si>
  <si>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</si>
  <si>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</si>
  <si>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</si>
  <si>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</si>
  <si>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</si>
  <si>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</si>
  <si>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</si>
  <si>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</si>
  <si>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</si>
  <si>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</si>
  <si>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</si>
  <si>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</si>
  <si>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</si>
  <si>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</si>
  <si>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</si>
  <si>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</si>
  <si>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</si>
  <si>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</si>
  <si>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</si>
  <si>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</si>
  <si>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</si>
  <si>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</si>
  <si>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</si>
  <si>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</si>
  <si>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</si>
  <si>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</si>
  <si>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</si>
  <si>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</si>
  <si>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</si>
  <si>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</si>
  <si>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</si>
  <si>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</si>
  <si>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</si>
  <si>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</si>
  <si>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</si>
  <si>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</si>
  <si>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</si>
  <si>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</si>
  <si>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</si>
  <si>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</si>
  <si>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</si>
  <si>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</si>
  <si>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</si>
  <si>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</si>
  <si>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</si>
  <si>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</si>
  <si>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</si>
  <si>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</si>
  <si>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</si>
  <si>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</si>
  <si>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</si>
  <si>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</si>
  <si>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</si>
  <si>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</si>
  <si>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</si>
  <si>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</si>
  <si>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</si>
  <si>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</si>
  <si>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</si>
  <si>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</si>
  <si>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</si>
  <si>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</si>
  <si>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</si>
  <si>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</si>
  <si>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</si>
  <si>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</si>
  <si>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</si>
  <si>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</si>
  <si>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</si>
  <si>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</si>
  <si>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</si>
  <si>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</si>
  <si>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</si>
  <si>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</si>
  <si>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</si>
  <si>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</si>
  <si>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</si>
  <si>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</si>
  <si>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</si>
  <si>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</si>
  <si>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</si>
  <si>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</si>
  <si>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</si>
  <si>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</si>
  <si>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</si>
  <si>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</si>
  <si>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</si>
  <si>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</si>
  <si>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</si>
  <si>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</si>
  <si>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</si>
  <si>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</si>
  <si>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</si>
  <si>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</si>
  <si>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</si>
  <si>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</si>
  <si>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</si>
  <si>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</si>
  <si>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</si>
  <si>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</si>
  <si>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</si>
  <si>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</si>
  <si>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</si>
  <si>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</si>
  <si>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</si>
  <si>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</si>
  <si>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</si>
  <si>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</si>
  <si>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</si>
  <si>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</si>
  <si>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</si>
  <si>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</si>
  <si>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</si>
  <si>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</si>
  <si>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</si>
  <si>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</si>
  <si>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</si>
  <si>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</si>
  <si>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</si>
  <si>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</si>
  <si>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</si>
  <si>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</si>
  <si>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</si>
  <si>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</si>
  <si>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</si>
  <si>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</si>
  <si>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</si>
  <si>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</si>
  <si>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</si>
  <si>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</si>
  <si>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</si>
  <si>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</si>
  <si>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</si>
  <si>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</si>
  <si>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</si>
  <si>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</si>
  <si>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</si>
  <si>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</si>
  <si>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</si>
  <si>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</si>
  <si>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</si>
  <si>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</si>
  <si>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</si>
  <si>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</si>
  <si>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</si>
  <si>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</si>
  <si>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</si>
  <si>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</si>
  <si>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</si>
  <si>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</si>
  <si>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</si>
  <si>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</si>
  <si>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</si>
  <si>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</si>
  <si>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</si>
  <si>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</si>
  <si>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</si>
  <si>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</si>
  <si>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</si>
  <si>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</si>
  <si>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</si>
  <si>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</si>
  <si>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</si>
  <si>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</si>
  <si>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</si>
  <si>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</si>
  <si>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</si>
  <si>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</si>
  <si>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</si>
  <si>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</si>
  <si>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</si>
  <si>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</si>
  <si>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</si>
  <si>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</si>
  <si>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</si>
  <si>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</si>
  <si>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</si>
  <si>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</si>
  <si>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</si>
  <si>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</si>
  <si>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</si>
  <si>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</si>
  <si>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</si>
  <si>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</si>
  <si>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</si>
  <si>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</si>
  <si>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</si>
  <si>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</si>
  <si>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</si>
  <si>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</si>
  <si>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</si>
  <si>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</si>
  <si>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</si>
  <si>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</si>
  <si>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</si>
  <si>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</si>
  <si>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</si>
  <si>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</si>
  <si>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</si>
  <si>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</si>
  <si>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</si>
  <si>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</si>
  <si>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</si>
  <si>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</si>
  <si>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</si>
  <si>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</si>
  <si>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</si>
  <si>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</si>
  <si>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</si>
  <si>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</si>
  <si>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</si>
  <si>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</si>
  <si>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</si>
  <si>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</si>
  <si>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</si>
  <si>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</si>
  <si>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</si>
  <si>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</si>
  <si>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</si>
  <si>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</si>
  <si>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</si>
  <si>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</si>
  <si>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</si>
  <si>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</si>
  <si>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</si>
  <si>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</si>
  <si>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</si>
  <si>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</si>
  <si>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</si>
  <si>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</si>
  <si>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</si>
  <si>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</si>
  <si>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</si>
  <si>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</si>
  <si>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</si>
  <si>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</si>
  <si>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</si>
  <si>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</si>
  <si>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</si>
  <si>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</si>
  <si>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</si>
  <si>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</si>
  <si>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</si>
  <si>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</si>
  <si>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</si>
  <si>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</si>
  <si>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</si>
  <si>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</si>
  <si>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</si>
  <si>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</si>
  <si>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</si>
  <si>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</si>
  <si>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</si>
  <si>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</si>
  <si>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</si>
  <si>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</si>
  <si>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</si>
  <si>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</si>
  <si>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</si>
  <si>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</si>
  <si>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</si>
  <si>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</si>
  <si>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</si>
  <si>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</si>
  <si>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</si>
  <si>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</si>
  <si>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</si>
  <si>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</si>
  <si>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</si>
  <si>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</si>
  <si>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</si>
  <si>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</si>
  <si>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</si>
  <si>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</si>
  <si>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</si>
  <si>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</si>
  <si>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</si>
  <si>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</si>
  <si>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</si>
  <si>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</si>
  <si>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</si>
  <si>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</si>
  <si>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</si>
  <si>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</si>
  <si>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</si>
  <si>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</si>
  <si>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</si>
  <si>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</si>
  <si>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</si>
  <si>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</si>
  <si>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</si>
  <si>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</si>
  <si>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</si>
  <si>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</si>
  <si>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</si>
  <si>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</si>
  <si>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</si>
  <si>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</si>
  <si>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</si>
  <si>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</si>
  <si>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</si>
  <si>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</si>
  <si>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</si>
  <si>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</si>
  <si>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</si>
  <si>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</si>
  <si>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</si>
  <si>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</si>
  <si>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</si>
  <si>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</si>
  <si>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</si>
  <si>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</si>
  <si>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</si>
  <si>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</si>
  <si>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</si>
  <si>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</si>
  <si>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</si>
  <si>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</si>
  <si>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</si>
  <si>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</si>
  <si>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</si>
  <si>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</si>
  <si>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</si>
  <si>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</si>
  <si>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</si>
  <si>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</si>
  <si>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</si>
  <si>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</si>
  <si>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</si>
  <si>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</si>
  <si>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</si>
  <si>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</si>
  <si>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</si>
  <si>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</si>
  <si>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</si>
  <si>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</si>
  <si>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</si>
  <si>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</si>
  <si>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</si>
  <si>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</si>
  <si>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</si>
  <si>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</si>
  <si>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</si>
  <si>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</si>
  <si>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</si>
  <si>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</si>
  <si>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</si>
  <si>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</si>
  <si>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</si>
  <si>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</si>
  <si>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</si>
  <si>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</si>
  <si>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</si>
  <si>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</si>
  <si>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</si>
  <si>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</si>
  <si>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</si>
  <si>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</si>
  <si>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</si>
  <si>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</si>
  <si>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</si>
  <si>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</si>
  <si>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</si>
  <si>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</si>
  <si>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</si>
  <si>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</si>
  <si>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</si>
  <si>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</si>
  <si>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</si>
  <si>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</si>
  <si>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</si>
  <si>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</si>
  <si>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</si>
  <si>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</si>
  <si>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</si>
  <si>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</si>
  <si>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</si>
  <si>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</si>
  <si>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</si>
  <si>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</si>
  <si>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</si>
  <si>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</si>
  <si>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</si>
  <si>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</si>
  <si>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</si>
  <si>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</si>
  <si>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</si>
  <si>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</si>
  <si>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</si>
  <si>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</si>
  <si>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</si>
  <si>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</si>
  <si>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</si>
  <si>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</si>
  <si>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</si>
  <si>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</si>
  <si>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</si>
  <si>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</si>
  <si>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</si>
  <si>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</si>
  <si>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</si>
  <si>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</si>
  <si>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</si>
  <si>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</si>
  <si>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</si>
  <si>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</si>
  <si>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</si>
  <si>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</si>
  <si>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</si>
  <si>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</si>
  <si>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</si>
  <si>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</si>
  <si>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</si>
  <si>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</si>
  <si>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</si>
  <si>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</si>
  <si>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</si>
  <si>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</si>
  <si>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</si>
  <si>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</si>
  <si>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</si>
  <si>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</si>
  <si>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</si>
  <si>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</si>
  <si>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</si>
  <si>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</si>
  <si>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</si>
  <si>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</si>
  <si>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</si>
  <si>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</si>
  <si>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</si>
  <si>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</si>
  <si>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</si>
  <si>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</si>
  <si>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</si>
  <si>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</si>
  <si>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</si>
  <si>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</si>
  <si>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</si>
  <si>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</si>
  <si>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</si>
  <si>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</si>
  <si>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</si>
  <si>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</si>
  <si>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</si>
  <si>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</si>
  <si>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</si>
  <si>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</si>
  <si>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</si>
  <si>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</si>
  <si>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</si>
  <si>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</si>
  <si>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</si>
  <si>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</si>
  <si>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</si>
  <si>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</si>
  <si>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</si>
  <si>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</si>
  <si>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</si>
  <si>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</si>
  <si>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</si>
  <si>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</si>
  <si>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</si>
  <si>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</si>
  <si>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</si>
  <si>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</si>
  <si>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</si>
  <si>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</si>
  <si>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</si>
  <si>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</si>
  <si>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</si>
  <si>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</si>
  <si>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</si>
  <si>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</si>
  <si>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</si>
  <si>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</si>
  <si>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</si>
  <si>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</si>
  <si>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</si>
  <si>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</si>
  <si>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</si>
  <si>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</si>
  <si>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</si>
  <si>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</si>
  <si>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</si>
  <si>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</si>
  <si>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</si>
  <si>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</si>
  <si>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</si>
  <si>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</si>
  <si>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</si>
  <si>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</si>
  <si>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</si>
  <si>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</si>
  <si>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</si>
  <si>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</si>
  <si>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</si>
  <si>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</si>
  <si>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</si>
  <si>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</si>
  <si>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</si>
  <si>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</si>
  <si>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</si>
  <si>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</si>
  <si>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</si>
  <si>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</si>
  <si>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</si>
  <si>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</si>
  <si>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</si>
  <si>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</si>
  <si>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</si>
  <si>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</si>
  <si>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</si>
  <si>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</si>
  <si>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</si>
  <si>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</si>
  <si>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</si>
  <si>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</si>
  <si>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</si>
  <si>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</si>
  <si>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</si>
  <si>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</si>
  <si>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</si>
  <si>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</si>
  <si>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</si>
  <si>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</si>
  <si>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</si>
  <si>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</si>
  <si>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</si>
  <si>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</si>
  <si>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</si>
  <si>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</si>
  <si>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</si>
  <si>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</si>
  <si>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</si>
  <si>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</si>
  <si>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</si>
  <si>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</si>
  <si>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</si>
  <si>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</si>
  <si>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</si>
  <si>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</si>
  <si>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</si>
  <si>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</si>
  <si>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</si>
  <si>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</si>
  <si>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</si>
  <si>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</si>
  <si>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</si>
  <si>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</si>
  <si>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</si>
  <si>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</si>
  <si>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</si>
  <si>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</si>
  <si>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</si>
  <si>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</si>
  <si>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</si>
  <si>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</si>
  <si>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</si>
  <si>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</si>
  <si>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</si>
  <si>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</si>
  <si>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</si>
  <si>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</si>
  <si>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</si>
  <si>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</si>
  <si>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</si>
  <si>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</si>
  <si>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</si>
  <si>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</si>
  <si>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</si>
  <si>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</si>
  <si>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</si>
  <si>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</si>
  <si>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</si>
  <si>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</si>
  <si>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</si>
  <si>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</si>
  <si>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</si>
  <si>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</si>
  <si>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</si>
  <si>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</si>
  <si>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</si>
  <si>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</si>
  <si>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</si>
  <si>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</si>
  <si>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</si>
  <si>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</si>
  <si>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</si>
  <si>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</si>
  <si>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</si>
  <si>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</si>
  <si>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</si>
  <si>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</si>
  <si>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</si>
  <si>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</si>
  <si>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</si>
  <si>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</si>
  <si>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</si>
  <si>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</si>
  <si>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</si>
  <si>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</si>
  <si>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</si>
  <si>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</si>
  <si>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</si>
  <si>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</si>
  <si>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</si>
  <si>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</si>
  <si>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</si>
  <si>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</si>
  <si>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</si>
  <si>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</si>
  <si>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</si>
  <si>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</si>
  <si>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</si>
  <si>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</si>
  <si>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</si>
  <si>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</si>
  <si>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</si>
  <si>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</si>
  <si>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</si>
  <si>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</si>
  <si>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</si>
  <si>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</si>
  <si>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</si>
  <si>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</si>
  <si>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</si>
  <si>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</si>
  <si>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</si>
  <si>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</si>
  <si>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</si>
  <si>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</si>
  <si>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</si>
  <si>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</si>
  <si>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</si>
  <si>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</si>
  <si>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</si>
  <si>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</si>
  <si>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</si>
  <si>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</si>
  <si>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</si>
  <si>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</si>
  <si>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</si>
  <si>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</si>
  <si>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</si>
  <si>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</si>
  <si>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</si>
  <si>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</si>
  <si>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</si>
  <si>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</si>
  <si>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</si>
  <si>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</si>
  <si>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</si>
  <si>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</si>
  <si>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</si>
  <si>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</si>
  <si>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</si>
  <si>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</si>
  <si>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</si>
  <si>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</si>
  <si>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</si>
  <si>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</si>
  <si>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</si>
  <si>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</si>
  <si>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</si>
  <si>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</si>
  <si>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</si>
  <si>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</si>
  <si>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</si>
  <si>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</si>
  <si>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</si>
  <si>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</si>
  <si>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</si>
  <si>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</si>
  <si>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</si>
  <si>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</si>
  <si>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</si>
  <si>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</si>
  <si>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</si>
  <si>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</si>
  <si>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</si>
  <si>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</si>
  <si>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</si>
  <si>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</si>
  <si>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</si>
  <si>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</si>
  <si>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</si>
  <si>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</si>
  <si>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</si>
  <si>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</si>
  <si>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</si>
  <si>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</si>
  <si>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</si>
  <si>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</si>
  <si>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</si>
  <si>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</si>
  <si>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</si>
  <si>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</si>
  <si>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</si>
  <si>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</si>
  <si>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</si>
  <si>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</si>
  <si>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</si>
  <si>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</si>
  <si>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</si>
  <si>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</si>
  <si>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</si>
  <si>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</si>
  <si>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</si>
  <si>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</si>
  <si>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</si>
  <si>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</si>
  <si>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</si>
  <si>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</si>
  <si>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</si>
  <si>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</si>
  <si>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</si>
  <si>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</si>
  <si>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</si>
  <si>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</si>
  <si>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</si>
  <si>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</si>
  <si>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</si>
  <si>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</si>
  <si>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</si>
  <si>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</si>
  <si>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</si>
  <si>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</si>
  <si>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</si>
  <si>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</si>
  <si>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</si>
  <si>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</si>
  <si>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</si>
  <si>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</si>
  <si>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</si>
  <si>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</si>
  <si>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</si>
  <si>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</si>
  <si>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</si>
  <si>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</si>
  <si>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</si>
  <si>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</si>
  <si>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</si>
  <si>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</si>
  <si>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</si>
  <si>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</si>
  <si>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</si>
  <si>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</si>
  <si>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</si>
  <si>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</si>
  <si>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</si>
  <si>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</si>
  <si>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</si>
  <si>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</si>
  <si>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</si>
  <si>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</si>
  <si>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</si>
  <si>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</si>
  <si>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</si>
  <si>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</si>
  <si>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</si>
  <si>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</si>
  <si>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</si>
  <si>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</si>
  <si>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</si>
  <si>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</si>
  <si>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</si>
  <si>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</si>
  <si>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</si>
  <si>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</si>
  <si>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</si>
  <si>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</si>
  <si>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</si>
  <si>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</si>
  <si>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</si>
  <si>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</si>
  <si>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</si>
  <si>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</si>
  <si>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</si>
  <si>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</si>
  <si>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</si>
  <si>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</si>
  <si>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</si>
  <si>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</si>
  <si>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</si>
  <si>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</si>
  <si>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</si>
  <si>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</si>
  <si>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</si>
  <si>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</si>
  <si>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</si>
  <si>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</si>
  <si>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</si>
  <si>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</si>
  <si>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</si>
  <si>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</si>
  <si>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</si>
  <si>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</si>
  <si>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</si>
  <si>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</si>
  <si>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</si>
  <si>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</si>
  <si>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</si>
  <si>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</si>
  <si>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</si>
  <si>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</si>
  <si>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</si>
  <si>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</si>
  <si>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</si>
  <si>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</si>
  <si>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</si>
  <si>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</si>
  <si>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</si>
  <si>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</si>
  <si>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</si>
  <si>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</si>
  <si>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</si>
  <si>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</si>
  <si>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</si>
  <si>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</si>
  <si>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</si>
  <si>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</si>
  <si>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</si>
  <si>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</si>
  <si>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</si>
  <si>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</si>
  <si>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</si>
  <si>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</si>
  <si>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</si>
  <si>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</si>
  <si>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</si>
  <si>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</si>
  <si>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</si>
  <si>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</si>
  <si>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</si>
  <si>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</si>
  <si>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</si>
  <si>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</si>
  <si>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</si>
  <si>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</si>
  <si>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</si>
  <si>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</si>
  <si>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</si>
  <si>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</si>
  <si>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</si>
  <si>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</si>
  <si>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</si>
  <si>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</si>
  <si>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</si>
  <si>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</si>
  <si>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</si>
  <si>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</si>
  <si>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</si>
  <si>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</si>
  <si>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</si>
  <si>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</si>
  <si>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</si>
  <si>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</si>
  <si>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</si>
  <si>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</si>
  <si>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</si>
  <si>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</si>
  <si>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</si>
  <si>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</si>
  <si>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</si>
  <si>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</si>
  <si>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</si>
  <si>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</si>
  <si>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</si>
  <si>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</si>
  <si>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</si>
  <si>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</si>
  <si>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</si>
  <si>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</si>
  <si>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</si>
  <si>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</si>
  <si>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</si>
  <si>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</si>
  <si>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</si>
  <si>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</si>
  <si>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</si>
  <si>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</si>
  <si>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</si>
  <si>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</si>
  <si>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</si>
  <si>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</si>
  <si>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</si>
  <si>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</si>
  <si>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</si>
  <si>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</si>
  <si>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</si>
  <si>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</si>
  <si>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</si>
  <si>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</si>
  <si>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</si>
  <si>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</si>
  <si>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</si>
  <si>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</si>
  <si>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</si>
  <si>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</si>
  <si>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</si>
  <si>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</si>
  <si>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</si>
  <si>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</si>
  <si>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</si>
  <si>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</si>
  <si>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</si>
  <si>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</si>
  <si>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</si>
  <si>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</si>
  <si>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</si>
  <si>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</si>
  <si>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</si>
  <si>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</si>
  <si>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</si>
  <si>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</si>
  <si>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</si>
  <si>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</si>
  <si>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</si>
  <si>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</si>
  <si>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</si>
  <si>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</si>
  <si>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</si>
  <si>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</si>
  <si>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</si>
  <si>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</si>
  <si>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</si>
  <si>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</si>
  <si>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</si>
  <si>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</si>
  <si>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</si>
  <si>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</si>
  <si>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</si>
  <si>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</si>
  <si>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</si>
  <si>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</si>
  <si>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</si>
  <si>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</si>
  <si>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</si>
  <si>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</si>
  <si>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</si>
  <si>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</si>
  <si>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</si>
  <si>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</si>
  <si>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</si>
  <si>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</si>
  <si>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</si>
  <si>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</si>
  <si>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</si>
  <si>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</si>
  <si>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</si>
  <si>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</si>
  <si>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</si>
  <si>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</si>
  <si>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</si>
  <si>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</si>
  <si>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</si>
  <si>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</si>
  <si>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</si>
  <si>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</si>
  <si>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</si>
  <si>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</si>
  <si>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</si>
  <si>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</si>
  <si>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</si>
  <si>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</si>
  <si>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</si>
  <si>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</si>
  <si>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</si>
  <si>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</si>
  <si>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</si>
  <si>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</si>
  <si>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</si>
  <si>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</si>
  <si>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</si>
  <si>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</si>
  <si>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</si>
  <si>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</si>
  <si>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</si>
  <si>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</si>
  <si>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</si>
  <si>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</si>
  <si>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</si>
  <si>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</si>
  <si>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</si>
  <si>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</si>
  <si>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</si>
  <si>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</si>
  <si>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</si>
  <si>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</si>
  <si>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</si>
  <si>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</si>
  <si>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</si>
  <si>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</si>
  <si>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</si>
  <si>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</si>
  <si>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</si>
  <si>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</si>
  <si>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</si>
  <si>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</si>
  <si>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</si>
  <si>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</si>
  <si>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</si>
  <si>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</si>
  <si>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</si>
  <si>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</si>
  <si>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</si>
  <si>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</si>
  <si>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</si>
  <si>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</si>
  <si>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</si>
  <si>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</si>
  <si>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</si>
  <si>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</si>
  <si>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</si>
  <si>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</si>
  <si>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</si>
  <si>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</si>
  <si>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</si>
  <si>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</si>
  <si>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</si>
  <si>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</si>
  <si>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</si>
  <si>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</si>
  <si>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</si>
  <si>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</si>
  <si>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</si>
  <si>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</si>
  <si>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</si>
  <si>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</si>
  <si>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</si>
  <si>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</si>
  <si>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</si>
  <si>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</si>
  <si>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</si>
  <si>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</si>
  <si>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</si>
  <si>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</si>
  <si>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</si>
  <si>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</si>
  <si>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</si>
  <si>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</si>
  <si>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</si>
  <si>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</si>
  <si>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</si>
  <si>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</si>
  <si>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</si>
  <si>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</si>
  <si>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</si>
  <si>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</si>
  <si>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</si>
  <si>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</si>
  <si>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</si>
  <si>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</si>
  <si>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</si>
  <si>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</si>
  <si>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</si>
  <si>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</si>
  <si>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</si>
  <si>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</si>
  <si>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</si>
  <si>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</si>
  <si>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</si>
  <si>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</si>
  <si>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</si>
  <si>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</si>
  <si>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</si>
  <si>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</si>
  <si>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</si>
  <si>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</si>
  <si>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</si>
  <si>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</si>
  <si>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</si>
  <si>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</si>
  <si>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</si>
  <si>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</si>
  <si>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</si>
  <si>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</si>
  <si>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</si>
  <si>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</si>
  <si>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</si>
  <si>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</si>
  <si>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</si>
  <si>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</si>
  <si>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</si>
  <si>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</si>
  <si>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</si>
  <si>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</si>
  <si>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</si>
  <si>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</si>
  <si>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</si>
  <si>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</si>
  <si>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</si>
  <si>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</si>
  <si>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</si>
  <si>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</si>
  <si>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</si>
  <si>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</si>
  <si>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</si>
  <si>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</si>
  <si>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</si>
  <si>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</si>
  <si>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</si>
  <si>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</si>
  <si>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</si>
  <si>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</si>
  <si>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</si>
  <si>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</si>
  <si>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</si>
  <si>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</si>
  <si>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</si>
  <si>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</si>
  <si>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</si>
  <si>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</si>
  <si>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</si>
  <si>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</si>
  <si>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</si>
  <si>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</si>
  <si>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</si>
  <si>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</si>
  <si>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</si>
  <si>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</si>
  <si>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</si>
  <si>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</si>
  <si>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</si>
  <si>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</si>
  <si>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</si>
  <si>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</si>
  <si>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</si>
  <si>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</si>
  <si>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</si>
  <si>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</si>
  <si>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</si>
  <si>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</si>
  <si>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</si>
  <si>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</si>
  <si>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</si>
  <si>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</si>
  <si>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</si>
  <si>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</si>
  <si>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</si>
  <si>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</si>
  <si>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</si>
  <si>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</si>
  <si>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</si>
  <si>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</si>
  <si>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</si>
  <si>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</si>
  <si>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</si>
  <si>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</si>
  <si>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</si>
  <si>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</si>
  <si>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</si>
  <si>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</si>
  <si>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</si>
  <si>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</si>
  <si>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</si>
  <si>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</si>
  <si>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</si>
  <si>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</si>
  <si>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</si>
  <si>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</si>
  <si>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</si>
  <si>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</si>
  <si>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</si>
  <si>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</si>
  <si>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</si>
  <si>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</si>
  <si>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</si>
  <si>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</si>
  <si>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</si>
  <si>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</si>
  <si>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</si>
  <si>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</si>
  <si>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</si>
  <si>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</si>
  <si>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</si>
  <si>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</si>
  <si>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</si>
  <si>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</si>
  <si>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</si>
  <si>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</si>
  <si>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</si>
  <si>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</si>
  <si>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</si>
  <si>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</si>
  <si>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</si>
  <si>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</si>
  <si>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</si>
  <si>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</si>
  <si>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</si>
  <si>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</si>
  <si>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</si>
  <si>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</si>
  <si>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</si>
  <si>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</si>
  <si>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</si>
  <si>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</si>
  <si>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</si>
  <si>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</si>
  <si>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</si>
  <si>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</si>
  <si>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</si>
  <si>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</si>
  <si>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</si>
  <si>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</si>
  <si>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</si>
  <si>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</si>
  <si>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</si>
  <si>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</si>
  <si>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</si>
  <si>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</si>
  <si>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</si>
  <si>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</si>
  <si>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</si>
  <si>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</si>
  <si>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</si>
  <si>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</si>
  <si>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</si>
  <si>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</si>
  <si>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</si>
  <si>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</si>
  <si>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</si>
  <si>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</si>
  <si>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</si>
  <si>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</si>
  <si>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</si>
  <si>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</si>
  <si>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</si>
  <si>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</si>
  <si>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</si>
  <si>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</si>
  <si>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</si>
  <si>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</si>
  <si>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</si>
  <si>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</si>
  <si>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</si>
  <si>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</si>
  <si>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</si>
  <si>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</si>
  <si>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</si>
  <si>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</si>
  <si>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</si>
  <si>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</si>
  <si>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</si>
  <si>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</si>
  <si>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</si>
  <si>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</si>
  <si>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</si>
  <si>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</si>
  <si>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</si>
  <si>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</si>
  <si>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</si>
  <si>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</si>
  <si>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</si>
  <si>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</si>
  <si>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</si>
  <si>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</si>
  <si>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</si>
  <si>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</si>
  <si>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</si>
  <si>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</si>
  <si>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</si>
  <si>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</si>
  <si>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</si>
  <si>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</si>
  <si>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</si>
  <si>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</si>
  <si>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</si>
  <si>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</si>
  <si>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</si>
  <si>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</si>
  <si>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</si>
  <si>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</si>
  <si>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</si>
  <si>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</si>
  <si>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</si>
  <si>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</si>
  <si>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</si>
  <si>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</si>
  <si>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</si>
  <si>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</si>
  <si>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</si>
  <si>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</si>
  <si>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</si>
  <si>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</si>
  <si>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</si>
  <si>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</si>
  <si>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</si>
  <si>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</si>
  <si>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</si>
  <si>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</si>
  <si>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</si>
  <si>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</si>
  <si>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</si>
  <si>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</si>
  <si>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</si>
  <si>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</si>
  <si>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</si>
  <si>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</si>
  <si>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</si>
  <si>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</si>
  <si>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</si>
  <si>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</si>
  <si>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</si>
  <si>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</si>
  <si>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</si>
  <si>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</si>
  <si>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</si>
  <si>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</si>
  <si>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</si>
  <si>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</si>
  <si>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</si>
  <si>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</si>
  <si>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</si>
  <si>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</si>
  <si>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</si>
  <si>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</si>
  <si>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</si>
  <si>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</si>
  <si>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</si>
  <si>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</si>
  <si>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</si>
  <si>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</si>
  <si>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</si>
  <si>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</si>
  <si>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</si>
  <si>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</si>
  <si>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</si>
  <si>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</si>
  <si>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</si>
  <si>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</si>
  <si>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</si>
  <si>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</si>
  <si>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</si>
  <si>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</si>
  <si>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</si>
  <si>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</si>
  <si>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</si>
  <si>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</si>
  <si>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</si>
  <si>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</si>
  <si>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</si>
  <si>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</si>
  <si>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</si>
  <si>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</si>
  <si>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</si>
  <si>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</si>
  <si>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</si>
  <si>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</si>
  <si>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</si>
  <si>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</si>
  <si>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</si>
  <si>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</si>
  <si>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</si>
  <si>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</si>
  <si>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</si>
  <si>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</si>
  <si>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</si>
  <si>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</si>
  <si>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</si>
  <si>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</si>
  <si>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</si>
  <si>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</si>
  <si>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</si>
  <si>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</si>
  <si>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</si>
  <si>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</si>
  <si>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</si>
  <si>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</si>
  <si>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</si>
  <si>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</si>
  <si>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</si>
  <si>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</si>
  <si>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</si>
  <si>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</si>
  <si>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</si>
  <si>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</si>
  <si>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</si>
  <si>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</si>
  <si>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</si>
  <si>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</si>
  <si>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</si>
  <si>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</si>
  <si>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</si>
  <si>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</si>
  <si>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</si>
  <si>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</si>
  <si>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</si>
  <si>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</si>
  <si>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</si>
  <si>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</si>
  <si>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</si>
  <si>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</si>
  <si>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</si>
  <si>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</si>
  <si>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</si>
  <si>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</si>
  <si>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</si>
  <si>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</si>
  <si>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</si>
  <si>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</si>
  <si>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</si>
  <si>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</si>
  <si>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</si>
  <si>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</si>
  <si>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</si>
  <si>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</si>
  <si>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</si>
  <si>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</si>
  <si>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</si>
  <si>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</si>
  <si>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</si>
  <si>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</si>
  <si>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</si>
  <si>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</si>
  <si>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</si>
  <si>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</si>
  <si>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</si>
  <si>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</si>
  <si>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</si>
  <si>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</si>
  <si>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</si>
  <si>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</si>
  <si>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</si>
  <si>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</si>
  <si>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</si>
  <si>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</si>
  <si>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</si>
  <si>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</si>
  <si>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</si>
  <si>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</si>
  <si>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</si>
  <si>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</si>
  <si>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</si>
  <si>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</si>
  <si>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</si>
  <si>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</si>
  <si>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</si>
  <si>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</si>
  <si>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</si>
  <si>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</si>
  <si>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</si>
  <si>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</si>
  <si>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</si>
  <si>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</si>
  <si>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</si>
  <si>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</si>
  <si>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</si>
  <si>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</si>
  <si>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</si>
  <si>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</si>
  <si>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</si>
  <si>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</si>
  <si>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</si>
  <si>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</si>
  <si>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</si>
  <si>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</si>
  <si>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</si>
  <si>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</si>
  <si>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</si>
  <si>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</si>
  <si>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</si>
  <si>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</si>
  <si>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</si>
  <si>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</si>
  <si>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</si>
  <si>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</si>
  <si>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</si>
  <si>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</si>
  <si>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</si>
  <si>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</si>
  <si>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</si>
  <si>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</si>
  <si>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</si>
  <si>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</si>
  <si>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</si>
  <si>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</si>
  <si>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</si>
  <si>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</si>
  <si>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</si>
  <si>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</si>
  <si>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</si>
  <si>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</si>
  <si>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</si>
  <si>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</si>
  <si>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</si>
  <si>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</si>
  <si>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</si>
  <si>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</si>
  <si>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</si>
  <si>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</si>
  <si>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</si>
  <si>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</si>
  <si>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</si>
  <si>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</si>
  <si>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</si>
  <si>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</si>
  <si>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</si>
  <si>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</si>
  <si>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</si>
  <si>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</si>
  <si>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</si>
  <si>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</si>
  <si>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</si>
  <si>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</si>
  <si>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</si>
  <si>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</si>
  <si>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</si>
  <si>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</si>
  <si>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</si>
  <si>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</si>
  <si>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</si>
  <si>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</si>
  <si>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</si>
  <si>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</si>
  <si>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</si>
  <si>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</si>
  <si>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</si>
  <si>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</si>
  <si>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</si>
  <si>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</si>
  <si>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</si>
  <si>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</si>
  <si>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</si>
  <si>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</si>
  <si>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</si>
  <si>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</si>
  <si>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</si>
  <si>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</si>
  <si>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</si>
  <si>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</si>
  <si>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</si>
  <si>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</si>
  <si>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</si>
  <si>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</si>
  <si>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</si>
  <si>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</si>
  <si>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</si>
  <si>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</si>
  <si>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</si>
  <si>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</si>
  <si>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</si>
  <si>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</si>
  <si>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</si>
  <si>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</si>
  <si>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</si>
  <si>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</si>
  <si>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</si>
  <si>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</si>
  <si>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</si>
  <si>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</si>
  <si>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</si>
  <si>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</si>
  <si>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</si>
  <si>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</si>
  <si>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</si>
  <si>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</si>
  <si>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</si>
  <si>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</si>
  <si>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</si>
  <si>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</si>
  <si>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</si>
  <si>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</si>
  <si>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</si>
  <si>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</si>
  <si>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</si>
  <si>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</si>
  <si>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</si>
  <si>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</si>
  <si>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</si>
  <si>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</si>
  <si>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</si>
  <si>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</si>
  <si>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</si>
  <si>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</si>
  <si>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</si>
  <si>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</si>
  <si>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</si>
  <si>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</si>
  <si>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</si>
  <si>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</si>
  <si>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</si>
  <si>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</si>
  <si>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</si>
  <si>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</si>
  <si>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</si>
  <si>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</si>
  <si>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</si>
  <si>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</si>
  <si>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</si>
  <si>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</si>
  <si>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</si>
  <si>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</si>
  <si>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</si>
  <si>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</si>
  <si>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</si>
  <si>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</si>
  <si>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</si>
  <si>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</si>
  <si>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</si>
  <si>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</si>
  <si>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</si>
  <si>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</si>
  <si>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</si>
  <si>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</si>
  <si>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</si>
  <si>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</si>
  <si>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</si>
  <si>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</si>
  <si>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</si>
  <si>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</si>
  <si>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</si>
  <si>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</si>
  <si>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</si>
  <si>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</si>
  <si>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</si>
  <si>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</si>
  <si>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</si>
  <si>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</si>
  <si>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</si>
  <si>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</si>
  <si>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</si>
  <si>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</si>
  <si>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</si>
  <si>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</si>
  <si>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</si>
  <si>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</si>
  <si>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</si>
  <si>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</si>
  <si>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</si>
  <si>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</si>
  <si>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</si>
  <si>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</si>
  <si>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</si>
  <si>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</si>
  <si>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</si>
  <si>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</si>
  <si>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</si>
  <si>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</si>
  <si>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</si>
  <si>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</si>
  <si>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</si>
  <si>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</si>
  <si>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</si>
  <si>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</si>
  <si>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</si>
  <si>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</si>
  <si>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</si>
  <si>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</si>
  <si>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</si>
  <si>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</si>
  <si>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</si>
  <si>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</si>
  <si>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</si>
  <si>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</si>
  <si>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</si>
  <si>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</si>
  <si>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</si>
  <si>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</si>
  <si>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</si>
  <si>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</si>
  <si>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</si>
  <si>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</si>
  <si>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</si>
  <si>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</si>
  <si>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</si>
  <si>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</si>
  <si>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</si>
  <si>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</si>
  <si>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</si>
  <si>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</si>
  <si>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</si>
  <si>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</si>
  <si>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</si>
  <si>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</si>
  <si>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</si>
  <si>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</si>
  <si>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</si>
  <si>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</si>
  <si>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</si>
  <si>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</si>
  <si>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</si>
  <si>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</si>
  <si>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</si>
  <si>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</si>
  <si>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</si>
  <si>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</si>
  <si>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</si>
  <si>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</si>
  <si>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</si>
  <si>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</si>
  <si>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</si>
  <si>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</si>
  <si>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</si>
  <si>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</si>
  <si>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</si>
  <si>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</si>
  <si>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</si>
  <si>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</si>
  <si>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</si>
  <si>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</si>
  <si>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</si>
  <si>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</si>
  <si>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</si>
  <si>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</si>
  <si>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</si>
  <si>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</si>
  <si>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</si>
  <si>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</si>
  <si>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</si>
  <si>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</si>
  <si>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</si>
  <si>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</si>
  <si>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</si>
  <si>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</si>
  <si>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</si>
  <si>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</si>
  <si>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</si>
  <si>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</si>
  <si>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</si>
  <si>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</si>
  <si>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</si>
  <si>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</si>
  <si>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</si>
  <si>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</si>
  <si>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</si>
  <si>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</si>
  <si>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</si>
  <si>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</si>
  <si>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</si>
  <si>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</si>
  <si>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</si>
  <si>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</si>
  <si>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</si>
  <si>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</si>
  <si>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</si>
  <si>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</si>
  <si>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</si>
  <si>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</si>
  <si>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</si>
  <si>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</si>
  <si>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</si>
  <si>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</si>
  <si>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</si>
  <si>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</si>
  <si>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</si>
  <si>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</si>
  <si>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</si>
  <si>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</si>
  <si>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</si>
  <si>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</si>
  <si>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</si>
  <si>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</si>
  <si>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</si>
  <si>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</si>
  <si>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</si>
  <si>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</si>
  <si>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</si>
  <si>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</si>
  <si>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</si>
  <si>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</si>
  <si>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</si>
  <si>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</si>
  <si>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</si>
  <si>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</si>
  <si>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</si>
  <si>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</si>
  <si>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</si>
  <si>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</si>
  <si>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</si>
  <si>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</si>
  <si>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</si>
  <si>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</si>
  <si>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</si>
  <si>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</si>
  <si>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</si>
  <si>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</si>
  <si>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</si>
  <si>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</si>
  <si>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</si>
  <si>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</si>
  <si>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</si>
  <si>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</si>
  <si>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</si>
  <si>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</si>
  <si>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</si>
  <si>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</si>
  <si>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</si>
  <si>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</si>
  <si>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</si>
  <si>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</si>
  <si>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</si>
  <si>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</si>
  <si>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</si>
  <si>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</si>
  <si>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</si>
  <si>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</si>
  <si>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</si>
  <si>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</si>
  <si>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</si>
  <si>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</si>
  <si>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</si>
  <si>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</si>
  <si>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</si>
  <si>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</si>
  <si>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</si>
  <si>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</si>
  <si>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</si>
  <si>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</si>
  <si>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</si>
  <si>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</si>
  <si>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</si>
  <si>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</si>
  <si>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</si>
  <si>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</si>
  <si>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</si>
  <si>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</si>
  <si>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</si>
  <si>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</si>
  <si>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</si>
  <si>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</si>
  <si>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</si>
  <si>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</si>
  <si>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</si>
  <si>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</si>
  <si>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</si>
  <si>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</si>
  <si>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</si>
  <si>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</si>
  <si>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</si>
  <si>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</si>
  <si>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</si>
  <si>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</si>
  <si>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</si>
  <si>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</si>
  <si>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</si>
  <si>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</si>
  <si>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</si>
  <si>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</si>
  <si>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</si>
  <si>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</si>
  <si>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</si>
  <si>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</si>
  <si>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</si>
  <si>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</si>
  <si>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</si>
  <si>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</si>
  <si>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</si>
  <si>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</si>
  <si>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</si>
  <si>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</si>
  <si>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</si>
  <si>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</si>
  <si>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</si>
  <si>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</si>
  <si>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</si>
  <si>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</si>
  <si>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</si>
  <si>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</si>
  <si>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</si>
  <si>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</si>
  <si>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</si>
  <si>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</si>
  <si>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</si>
  <si>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</si>
  <si>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</si>
  <si>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</si>
  <si>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</si>
  <si>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</si>
  <si>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</si>
  <si>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</si>
  <si>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</si>
  <si>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</si>
  <si>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</si>
  <si>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</si>
  <si>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</si>
  <si>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</si>
  <si>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</si>
  <si>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</si>
  <si>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</si>
  <si>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</si>
  <si>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</si>
  <si>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</si>
  <si>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</si>
  <si>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</si>
  <si>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</si>
  <si>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</si>
  <si>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</si>
  <si>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</si>
  <si>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</si>
  <si>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</si>
  <si>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</si>
  <si>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</si>
  <si>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</si>
  <si>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</si>
  <si>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</si>
  <si>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</si>
  <si>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</si>
  <si>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</si>
  <si>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</si>
  <si>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</si>
  <si>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</si>
  <si>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</si>
  <si>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</si>
  <si>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</si>
  <si>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</si>
  <si>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</si>
  <si>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</si>
  <si>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</si>
  <si>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</si>
  <si>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</si>
  <si>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</si>
  <si>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</si>
  <si>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</si>
  <si>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</si>
  <si>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</si>
  <si>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</si>
  <si>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</si>
  <si>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</si>
  <si>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</si>
  <si>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</si>
  <si>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</si>
  <si>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</si>
  <si>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</si>
  <si>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</si>
  <si>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</si>
  <si>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</si>
  <si>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</si>
  <si>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</si>
  <si>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</si>
  <si>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</si>
  <si>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</si>
  <si>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</si>
  <si>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</si>
  <si>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</si>
  <si>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</si>
  <si>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</si>
  <si>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</si>
  <si>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</si>
  <si>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</si>
  <si>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</si>
  <si>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</si>
  <si>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</si>
  <si>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</si>
  <si>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</si>
  <si>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</si>
  <si>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</si>
  <si>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</si>
  <si>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</si>
  <si>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</si>
  <si>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</si>
  <si>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</si>
  <si>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</si>
  <si>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</si>
  <si>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</si>
  <si>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</si>
  <si>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</si>
  <si>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</si>
  <si>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</si>
  <si>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</si>
  <si>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</si>
  <si>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</si>
  <si>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</si>
  <si>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</si>
  <si>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</si>
  <si>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</si>
  <si>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</si>
  <si>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</si>
  <si>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</si>
  <si>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</si>
  <si>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</si>
  <si>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</si>
  <si>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</si>
  <si>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</si>
  <si>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</si>
  <si>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</si>
  <si>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</si>
  <si>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</si>
  <si>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</si>
  <si>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</si>
  <si>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</si>
  <si>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</si>
  <si>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</si>
  <si>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</si>
  <si>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</si>
  <si>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</si>
  <si>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</si>
  <si>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</si>
  <si>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</si>
  <si>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</si>
  <si>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</si>
  <si>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</si>
  <si>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</si>
  <si>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</si>
  <si>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</si>
  <si>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</si>
  <si>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</si>
  <si>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</si>
  <si>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</si>
  <si>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</si>
  <si>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</si>
  <si>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</si>
  <si>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</si>
  <si>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</si>
  <si>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</si>
  <si>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</si>
  <si>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</si>
  <si>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</si>
  <si>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</si>
  <si>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</si>
  <si>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</si>
  <si>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</si>
  <si>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</si>
  <si>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</si>
  <si>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</si>
  <si>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</si>
  <si>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</si>
  <si>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</si>
  <si>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</si>
  <si>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</si>
  <si>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</si>
  <si>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</si>
  <si>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</si>
  <si>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</si>
  <si>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</si>
  <si>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</si>
  <si>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</si>
  <si>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</si>
  <si>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</si>
  <si>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</si>
  <si>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</si>
  <si>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</si>
  <si>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</si>
  <si>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</si>
  <si>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</si>
  <si>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</si>
  <si>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</si>
  <si>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</si>
  <si>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</si>
  <si>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</si>
  <si>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</si>
  <si>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</si>
  <si>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</si>
  <si>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</si>
  <si>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</si>
  <si>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</si>
  <si>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</si>
  <si>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</si>
  <si>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</si>
  <si>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</si>
  <si>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</si>
  <si>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</si>
  <si>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</si>
  <si>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</si>
  <si>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</si>
  <si>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</si>
  <si>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</si>
  <si>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</si>
  <si>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</si>
  <si>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</si>
  <si>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</si>
  <si>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</si>
  <si>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</si>
  <si>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</si>
  <si>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</si>
  <si>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</si>
  <si>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</si>
  <si>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</si>
  <si>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</si>
  <si>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</si>
  <si>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</si>
  <si>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</si>
  <si>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</si>
  <si>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</si>
  <si>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</si>
  <si>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</si>
  <si>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</si>
  <si>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</si>
  <si>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</si>
  <si>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</si>
  <si>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</si>
  <si>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</si>
  <si>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</si>
  <si>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</si>
  <si>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</si>
  <si>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</si>
  <si>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</si>
  <si>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</si>
  <si>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</si>
  <si>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</si>
  <si>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</si>
  <si>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</si>
  <si>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</si>
  <si>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</si>
  <si>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</si>
  <si>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</si>
  <si>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</si>
  <si>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</si>
  <si>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</si>
  <si>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</si>
  <si>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</si>
  <si>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</si>
  <si>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</si>
  <si>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</si>
  <si>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</si>
  <si>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</si>
  <si>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</si>
  <si>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</si>
  <si>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</si>
  <si>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</si>
  <si>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</si>
  <si>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</si>
  <si>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</si>
  <si>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</si>
  <si>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</si>
  <si>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</si>
  <si>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</si>
  <si>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</si>
  <si>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</si>
  <si>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</si>
  <si>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</si>
  <si>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</si>
  <si>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</si>
  <si>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</si>
  <si>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</si>
  <si>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</si>
  <si>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</si>
  <si>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</si>
  <si>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</si>
  <si>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</si>
  <si>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</si>
  <si>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</si>
  <si>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</si>
  <si>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</si>
  <si>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</si>
  <si>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</si>
  <si>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</si>
  <si>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</si>
  <si>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</si>
  <si>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</si>
  <si>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</si>
  <si>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</si>
  <si>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</si>
  <si>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</si>
  <si>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</si>
  <si>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</si>
  <si>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</si>
  <si>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</si>
  <si>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</si>
  <si>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</si>
  <si>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</si>
  <si>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</si>
  <si>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</si>
  <si>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</si>
  <si>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</si>
  <si>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</si>
  <si>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</si>
  <si>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</si>
  <si>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</si>
  <si>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</si>
  <si>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</si>
  <si>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</si>
  <si>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</si>
  <si>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</si>
  <si>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</si>
  <si>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</si>
  <si>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</si>
  <si>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</si>
  <si>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</si>
  <si>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</si>
  <si>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</si>
  <si>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</si>
  <si>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</si>
  <si>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</si>
  <si>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</si>
  <si>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</si>
  <si>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</si>
  <si>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</si>
  <si>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</si>
  <si>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</si>
  <si>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</si>
  <si>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</si>
  <si>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</si>
  <si>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</si>
  <si>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</si>
  <si>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</si>
  <si>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</si>
  <si>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</si>
  <si>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</si>
  <si>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</si>
  <si>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</si>
  <si>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</si>
  <si>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</si>
  <si>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</si>
  <si>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</si>
  <si>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</si>
  <si>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</si>
  <si>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</si>
  <si>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</si>
  <si>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</si>
  <si>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</si>
  <si>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</si>
  <si>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</si>
  <si>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</si>
  <si>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</si>
  <si>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</si>
  <si>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</si>
  <si>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</si>
  <si>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</si>
  <si>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</si>
  <si>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</si>
  <si>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</si>
  <si>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</si>
  <si>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</si>
  <si>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</si>
  <si>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</si>
  <si>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</si>
  <si>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</si>
  <si>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</si>
  <si>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</si>
  <si>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</si>
  <si>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</si>
  <si>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</si>
  <si>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</si>
  <si>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</si>
  <si>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</si>
  <si>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</si>
  <si>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</si>
  <si>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</si>
  <si>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</si>
  <si>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</si>
  <si>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</si>
  <si>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</si>
  <si>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</si>
  <si>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</si>
  <si>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</si>
  <si>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</si>
  <si>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</si>
  <si>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</si>
  <si>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</si>
  <si>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</si>
  <si>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</si>
  <si>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</si>
  <si>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</si>
  <si>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</si>
  <si>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</si>
  <si>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</si>
  <si>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</si>
  <si>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</si>
  <si>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</si>
  <si>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</si>
  <si>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</si>
  <si>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</si>
  <si>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</si>
  <si>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</si>
  <si>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</si>
  <si>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</si>
  <si>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</si>
  <si>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</si>
  <si>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</si>
  <si>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</si>
  <si>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</si>
  <si>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</si>
  <si>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</si>
  <si>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</si>
  <si>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</si>
  <si>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</si>
  <si>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</si>
  <si>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</si>
  <si>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</si>
  <si>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</si>
  <si>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</si>
  <si>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</si>
  <si>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</si>
  <si>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</si>
  <si>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</si>
  <si>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</si>
  <si>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</si>
  <si>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</si>
  <si>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</si>
  <si>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</si>
  <si>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</si>
  <si>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</si>
  <si>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</si>
  <si>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</si>
  <si>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</si>
  <si>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</si>
  <si>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</si>
  <si>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</si>
  <si>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</si>
  <si>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</si>
  <si>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</si>
  <si>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</si>
  <si>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</si>
  <si>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</si>
  <si>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</si>
  <si>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</si>
  <si>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</si>
  <si>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</si>
  <si>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</si>
  <si>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</si>
  <si>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</si>
  <si>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</si>
  <si>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</si>
  <si>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</si>
  <si>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</si>
  <si>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</si>
  <si>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</si>
  <si>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</si>
  <si>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</si>
  <si>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</si>
  <si>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</si>
  <si>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</si>
  <si>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</si>
  <si>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</si>
  <si>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</si>
  <si>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</si>
  <si>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</si>
  <si>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</si>
  <si>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</si>
  <si>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</si>
  <si>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</si>
  <si>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</si>
  <si>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</si>
  <si>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</si>
  <si>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</si>
  <si>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</si>
  <si>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</si>
  <si>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</si>
  <si>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</si>
  <si>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</si>
  <si>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</si>
  <si>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</si>
  <si>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</si>
  <si>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</si>
  <si>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</si>
  <si>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</si>
  <si>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</si>
  <si>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</si>
  <si>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</si>
  <si>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</si>
  <si>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</si>
  <si>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</si>
  <si>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</si>
  <si>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</si>
  <si>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</si>
  <si>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</si>
  <si>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</si>
  <si>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</si>
  <si>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</si>
  <si>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</si>
  <si>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</si>
  <si>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</si>
  <si>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</si>
  <si>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</si>
  <si>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</si>
  <si>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</si>
  <si>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</si>
  <si>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</si>
  <si>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</si>
  <si>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</si>
  <si>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</si>
  <si>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</si>
  <si>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</si>
  <si>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</si>
  <si>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</si>
  <si>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</si>
  <si>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</si>
  <si>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</si>
  <si>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</si>
  <si>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</si>
  <si>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</si>
  <si>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</si>
  <si>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</si>
  <si>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</si>
  <si>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</si>
  <si>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</si>
  <si>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</si>
  <si>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</si>
  <si>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</si>
  <si>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</si>
  <si>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</si>
  <si>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</si>
  <si>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</si>
  <si>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</si>
  <si>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</si>
  <si>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</si>
  <si>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</si>
  <si>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</si>
  <si>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</si>
  <si>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</si>
  <si>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</si>
  <si>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</si>
  <si>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</si>
  <si>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</si>
  <si>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</si>
  <si>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</si>
  <si>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</si>
  <si>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</si>
  <si>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</si>
  <si>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</si>
  <si>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</si>
  <si>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</si>
  <si>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</si>
  <si>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</si>
  <si>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</si>
  <si>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</si>
  <si>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</si>
  <si>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</si>
  <si>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</si>
  <si>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</si>
  <si>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</si>
  <si>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</si>
  <si>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</si>
  <si>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</si>
  <si>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</si>
  <si>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</si>
  <si>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</si>
  <si>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</si>
  <si>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</si>
  <si>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</si>
  <si>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</si>
  <si>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</si>
  <si>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</si>
  <si>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</si>
  <si>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</si>
  <si>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</si>
  <si>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</si>
  <si>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</si>
  <si>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</si>
  <si>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</si>
  <si>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</si>
  <si>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</si>
  <si>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</si>
  <si>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</si>
  <si>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</si>
  <si>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</si>
  <si>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</si>
  <si>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</si>
  <si>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</si>
  <si>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</si>
  <si>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</si>
  <si>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</si>
  <si>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</si>
  <si>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</si>
  <si>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</si>
  <si>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</si>
  <si>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</si>
  <si>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</si>
  <si>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</si>
  <si>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</si>
  <si>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</si>
  <si>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</si>
  <si>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</si>
  <si>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</si>
  <si>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</si>
  <si>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</si>
  <si>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</si>
  <si>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</si>
  <si>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</si>
  <si>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</si>
  <si>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</si>
  <si>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</si>
  <si>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</si>
  <si>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</si>
  <si>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</si>
  <si>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</si>
  <si>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</si>
  <si>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</si>
  <si>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</si>
  <si>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</si>
  <si>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</si>
  <si>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</si>
  <si>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</si>
  <si>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</si>
  <si>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</si>
  <si>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</si>
  <si>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</si>
  <si>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</si>
  <si>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</si>
  <si>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</si>
  <si>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</si>
  <si>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</si>
  <si>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</si>
  <si>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</si>
  <si>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</si>
  <si>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</si>
  <si>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</si>
  <si>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</si>
  <si>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</si>
  <si>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</si>
  <si>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</si>
  <si>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</si>
  <si>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</si>
  <si>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</si>
  <si>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</si>
  <si>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</si>
  <si>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</si>
  <si>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</si>
  <si>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</si>
  <si>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</si>
  <si>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</si>
  <si>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</si>
  <si>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</si>
  <si>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</si>
  <si>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</si>
  <si>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</si>
  <si>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</si>
  <si>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</si>
  <si>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</si>
  <si>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</si>
  <si>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</si>
  <si>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</si>
  <si>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</si>
  <si>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</si>
  <si>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</si>
  <si>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</si>
  <si>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</si>
  <si>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</si>
  <si>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</si>
  <si>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</si>
  <si>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</si>
  <si>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</si>
  <si>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</si>
  <si>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</si>
  <si>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</si>
  <si>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</si>
  <si>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</si>
  <si>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</si>
  <si>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</si>
  <si>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</si>
  <si>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</si>
  <si>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</si>
  <si>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</si>
  <si>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</si>
  <si>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</si>
  <si>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</si>
  <si>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</si>
  <si>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</si>
  <si>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</si>
  <si>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</si>
  <si>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</si>
  <si>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</si>
  <si>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</si>
  <si>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</si>
  <si>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</si>
  <si>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</si>
  <si>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</si>
  <si>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</si>
  <si>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</si>
  <si>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</si>
  <si>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</si>
  <si>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</si>
  <si>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</si>
  <si>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</si>
  <si>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</si>
  <si>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</si>
  <si>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</si>
  <si>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</si>
  <si>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</si>
  <si>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</si>
  <si>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</si>
  <si>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</si>
  <si>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</si>
  <si>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</si>
  <si>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</si>
  <si>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</si>
  <si>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</si>
  <si>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</si>
  <si>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</si>
  <si>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</si>
  <si>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</si>
  <si>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</si>
  <si>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</si>
  <si>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</si>
  <si>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</si>
  <si>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</si>
  <si>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</si>
  <si>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</si>
  <si>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</si>
  <si>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</si>
  <si>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</si>
  <si>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</si>
  <si>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</si>
  <si>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</si>
  <si>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</si>
  <si>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</si>
  <si>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</si>
  <si>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</si>
  <si>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</si>
  <si>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</si>
  <si>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</si>
  <si>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</si>
  <si>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</si>
  <si>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</si>
  <si>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</si>
  <si>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</si>
  <si>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</si>
  <si>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</si>
  <si>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</si>
  <si>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</si>
  <si>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</si>
  <si>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</si>
  <si>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</si>
  <si>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</si>
  <si>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</si>
  <si>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</si>
  <si>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</si>
  <si>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</si>
  <si>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</si>
  <si>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</si>
  <si>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</si>
  <si>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</si>
  <si>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</si>
  <si>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</si>
  <si>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</si>
  <si>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</si>
  <si>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</si>
  <si>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</si>
  <si>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</si>
  <si>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</si>
  <si>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</si>
  <si>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</si>
  <si>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</si>
  <si>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</si>
  <si>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</si>
  <si>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</si>
  <si>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</si>
  <si>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</si>
  <si>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</si>
  <si>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</si>
  <si>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</si>
  <si>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</si>
  <si>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</si>
  <si>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</si>
  <si>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</si>
  <si>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</si>
  <si>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</si>
  <si>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</si>
  <si>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</si>
  <si>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</si>
  <si>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</si>
  <si>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</si>
  <si>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</si>
  <si>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</si>
  <si>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</si>
  <si>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</si>
  <si>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</si>
  <si>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</si>
  <si>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</si>
  <si>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</si>
  <si>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</si>
  <si>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</si>
  <si>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</si>
  <si>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</si>
  <si>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</si>
  <si>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</si>
  <si>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</si>
  <si>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</si>
  <si>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</si>
  <si>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</si>
  <si>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</si>
  <si>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</si>
  <si>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</si>
  <si>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</si>
  <si>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</si>
  <si>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</si>
  <si>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</si>
  <si>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</si>
  <si>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</si>
  <si>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</si>
  <si>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</si>
  <si>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</si>
  <si>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</si>
  <si>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</si>
  <si>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</si>
  <si>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</si>
  <si>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</si>
  <si>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</si>
  <si>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</si>
  <si>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</si>
  <si>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</si>
  <si>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</si>
  <si>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</si>
  <si>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</si>
  <si>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</si>
  <si>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</si>
  <si>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</si>
  <si>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</si>
  <si>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</si>
  <si>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</si>
  <si>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</si>
  <si>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</si>
  <si>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</si>
  <si>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</si>
  <si>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</si>
  <si>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</si>
  <si>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</si>
  <si>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</si>
  <si>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</si>
  <si>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</si>
  <si>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 xml:space="preserve">2021-15-20000034.0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</si>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</sst>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67"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4">
        <f ca="1">NOW()</f>
        <v>44194.518742592591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5" t="str">
        <f>HYPERLINK("#Integrante_1!A109","CAPACIDAD RESIDUAL")</f>
        <v>CAPACIDAD RESIDUAL</v>
      </c>
      <c r="F8" s="266"/>
      <c r="G8" s="267"/>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5" t="str">
        <f>HYPERLINK("#Integrante_1!A162","TALENTO HUMANO")</f>
        <v>TALENTO HUMANO</v>
      </c>
      <c r="F9" s="266"/>
      <c r="G9" s="267"/>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5" t="str">
        <f>HYPERLINK("#Integrante_1!F162","INFRAESTRUCTURA")</f>
        <v>INFRAESTRUCTURA</v>
      </c>
      <c r="F10" s="266"/>
      <c r="G10" s="267"/>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262" t="s">
        <v>8</v>
      </c>
      <c r="M15" s="262"/>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8"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68"/>
      <c r="I20" s="142" t="s">
        <v>255</v>
      </c>
      <c r="J20" s="143" t="s">
        <v>347</v>
      </c>
      <c r="K20" s="144">
        <v>2341984582</v>
      </c>
      <c r="L20" s="145">
        <v>44207</v>
      </c>
      <c r="M20" s="145">
        <v>44561</v>
      </c>
      <c r="N20" s="128">
        <f>+(M20-L20)/30</f>
        <v>11.8</v>
      </c>
      <c r="O20" s="131"/>
      <c r="U20" s="127"/>
      <c r="V20" s="107">
        <f ca="1">NOW()</f>
        <v>44194.518742592591</v>
      </c>
      <c r="W20" s="107">
        <f ca="1">NOW()</f>
        <v>44194.518742592591</v>
      </c>
    </row>
    <row r="21" spans="1:23" ht="30" customHeight="1" outlineLevel="1" x14ac:dyDescent="0.25">
      <c r="A21" s="9"/>
      <c r="B21" s="72"/>
      <c r="C21" s="5"/>
      <c r="D21" s="5"/>
      <c r="E21" s="5"/>
      <c r="F21" s="5"/>
      <c r="G21" s="5"/>
      <c r="H21" s="71"/>
      <c r="I21" s="142" t="s">
        <v>255</v>
      </c>
      <c r="J21" s="143" t="s">
        <v>279</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355</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t="s">
        <v>255</v>
      </c>
      <c r="J23" s="143" t="s">
        <v>355</v>
      </c>
      <c r="K23" s="144"/>
      <c r="L23" s="145">
        <v>44207</v>
      </c>
      <c r="M23" s="145">
        <v>44561</v>
      </c>
      <c r="N23" s="129">
        <f t="shared" si="1"/>
        <v>11.8</v>
      </c>
      <c r="O23" s="132"/>
      <c r="Q23" s="106"/>
      <c r="R23" s="55"/>
      <c r="S23" s="107"/>
      <c r="T23" s="107"/>
    </row>
    <row r="24" spans="1:23" ht="30" customHeight="1" outlineLevel="1" x14ac:dyDescent="0.25">
      <c r="A24" s="9"/>
      <c r="B24" s="103"/>
      <c r="C24" s="21"/>
      <c r="D24" s="21"/>
      <c r="E24" s="21"/>
      <c r="F24" s="5"/>
      <c r="G24" s="5"/>
      <c r="H24" s="71"/>
      <c r="I24" s="142" t="s">
        <v>255</v>
      </c>
      <c r="J24" s="143" t="s">
        <v>264</v>
      </c>
      <c r="K24" s="144"/>
      <c r="L24" s="145">
        <v>44207</v>
      </c>
      <c r="M24" s="145">
        <v>44561</v>
      </c>
      <c r="N24" s="129">
        <f t="shared" si="1"/>
        <v>11.8</v>
      </c>
      <c r="O24" s="132"/>
    </row>
    <row r="25" spans="1:23" ht="30" customHeight="1" outlineLevel="1" x14ac:dyDescent="0.25">
      <c r="A25" s="9"/>
      <c r="B25" s="103"/>
      <c r="C25" s="21"/>
      <c r="D25" s="21"/>
      <c r="E25" s="21"/>
      <c r="F25" s="5"/>
      <c r="G25" s="5"/>
      <c r="H25" s="71"/>
      <c r="I25" s="142" t="s">
        <v>255</v>
      </c>
      <c r="J25" s="143" t="s">
        <v>302</v>
      </c>
      <c r="K25" s="144"/>
      <c r="L25" s="145">
        <v>44207</v>
      </c>
      <c r="M25" s="145">
        <v>44561</v>
      </c>
      <c r="N25" s="129">
        <f t="shared" si="1"/>
        <v>11.8</v>
      </c>
      <c r="O25" s="132"/>
    </row>
    <row r="26" spans="1:23" ht="30" customHeight="1" outlineLevel="1" x14ac:dyDescent="0.25">
      <c r="A26" s="9"/>
      <c r="B26" s="103"/>
      <c r="C26" s="21"/>
      <c r="D26" s="21"/>
      <c r="E26" s="21"/>
      <c r="F26" s="5"/>
      <c r="G26" s="5"/>
      <c r="H26" s="71"/>
      <c r="I26" s="142" t="s">
        <v>255</v>
      </c>
      <c r="J26" s="143" t="s">
        <v>363</v>
      </c>
      <c r="K26" s="144"/>
      <c r="L26" s="145">
        <v>44207</v>
      </c>
      <c r="M26" s="145">
        <v>44561</v>
      </c>
      <c r="N26" s="129">
        <f t="shared" si="1"/>
        <v>11.8</v>
      </c>
      <c r="O26" s="132"/>
    </row>
    <row r="27" spans="1:23" ht="30" customHeight="1" outlineLevel="1" x14ac:dyDescent="0.25">
      <c r="A27" s="9"/>
      <c r="B27" s="103"/>
      <c r="C27" s="21"/>
      <c r="D27" s="21"/>
      <c r="E27" s="21"/>
      <c r="F27" s="5"/>
      <c r="G27" s="5"/>
      <c r="H27" s="71"/>
      <c r="I27" s="142" t="s">
        <v>255</v>
      </c>
      <c r="J27" s="143" t="s">
        <v>272</v>
      </c>
      <c r="K27" s="144"/>
      <c r="L27" s="145">
        <v>44207</v>
      </c>
      <c r="M27" s="145">
        <v>44561</v>
      </c>
      <c r="N27" s="129">
        <f t="shared" si="1"/>
        <v>11.8</v>
      </c>
      <c r="O27" s="132"/>
    </row>
    <row r="28" spans="1:23" ht="30" customHeight="1" outlineLevel="1" x14ac:dyDescent="0.25">
      <c r="A28" s="9"/>
      <c r="B28" s="103"/>
      <c r="C28" s="21"/>
      <c r="D28" s="21"/>
      <c r="E28" s="21"/>
      <c r="F28" s="5"/>
      <c r="G28" s="5"/>
      <c r="H28" s="71"/>
      <c r="I28" s="142" t="s">
        <v>255</v>
      </c>
      <c r="J28" s="143" t="s">
        <v>272</v>
      </c>
      <c r="K28" s="144"/>
      <c r="L28" s="145">
        <v>44207</v>
      </c>
      <c r="M28" s="145">
        <v>44561</v>
      </c>
      <c r="N28" s="129">
        <f t="shared" si="1"/>
        <v>11.8</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2"/>
      <c r="I37" s="123"/>
      <c r="J37" s="123"/>
      <c r="K37" s="123"/>
      <c r="L37" s="123"/>
      <c r="M37" s="123"/>
      <c r="N37" s="123"/>
      <c r="O37" s="124"/>
    </row>
    <row r="38" spans="1:16" ht="21" customHeight="1" x14ac:dyDescent="0.25">
      <c r="A38" s="9"/>
      <c r="B38" s="263" t="str">
        <f>VLOOKUP(B20,EAS!A2:B1439,2,0)</f>
        <v>ASOCIACIÓN DE PADRES DE FAMILIA DEL CDI INSTITUCIONAL, OTRAS MODALIDADES DE ATENCIÓN A LA PRIMERA INFANCIA DEL SECTOR BOAVITA Y OTROS</v>
      </c>
      <c r="C38" s="263"/>
      <c r="D38" s="263"/>
      <c r="E38" s="263"/>
      <c r="F38" s="263"/>
      <c r="G38" s="5"/>
      <c r="H38" s="125"/>
      <c r="I38" s="272" t="s">
        <v>7</v>
      </c>
      <c r="J38" s="272"/>
      <c r="K38" s="272"/>
      <c r="L38" s="272"/>
      <c r="M38" s="272"/>
      <c r="N38" s="272"/>
      <c r="O38" s="126"/>
    </row>
    <row r="39" spans="1:16" ht="42.95" customHeight="1" thickBot="1" x14ac:dyDescent="0.3">
      <c r="A39" s="10"/>
      <c r="B39" s="11"/>
      <c r="C39" s="11"/>
      <c r="D39" s="11"/>
      <c r="E39" s="11"/>
      <c r="F39" s="11"/>
      <c r="G39" s="11"/>
      <c r="H39" s="10"/>
      <c r="I39" s="203" t="s">
        <v>2743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07"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8"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1">
        <v>0.02</v>
      </c>
      <c r="G179" s="172">
        <f>IF(F179&gt;0,SUM(E179+F179),"")</f>
        <v>0.04</v>
      </c>
      <c r="H179" s="5"/>
      <c r="I179" s="251" t="s">
        <v>2674</v>
      </c>
      <c r="J179" s="252"/>
      <c r="K179" s="252"/>
      <c r="L179" s="253"/>
      <c r="M179" s="171">
        <v>0.03</v>
      </c>
      <c r="O179" s="8"/>
      <c r="Q179" s="19"/>
      <c r="R179" s="172">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6" t="str">
        <f>IF(F180&gt;0,SUM(E180+F180),"")</f>
        <v/>
      </c>
      <c r="H180" s="5"/>
      <c r="I180" s="243" t="s">
        <v>1169</v>
      </c>
      <c r="J180" s="244"/>
      <c r="K180" s="24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6" t="str">
        <f>IF(F181&gt;0,SUM(E181+F181),"")</f>
        <v/>
      </c>
      <c r="H181" s="5"/>
      <c r="I181" s="243" t="s">
        <v>1170</v>
      </c>
      <c r="J181" s="244"/>
      <c r="K181" s="24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6" t="str">
        <f>IF(F182&gt;0,SUM(E182+F182),"")</f>
        <v/>
      </c>
      <c r="H182" s="5"/>
      <c r="I182" s="243" t="s">
        <v>1171</v>
      </c>
      <c r="J182" s="244"/>
      <c r="K182" s="24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93679383.280000001</v>
      </c>
      <c r="F185" s="94"/>
      <c r="G185" s="95"/>
      <c r="H185" s="90"/>
      <c r="I185" s="92" t="s">
        <v>2632</v>
      </c>
      <c r="J185" s="177">
        <f>M179</f>
        <v>0.03</v>
      </c>
      <c r="K185" s="247" t="s">
        <v>2633</v>
      </c>
      <c r="L185" s="247"/>
      <c r="M185" s="96">
        <f>+J185*K20</f>
        <v>70259537.459999993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0" t="s">
        <v>2641</v>
      </c>
      <c r="C192" s="220"/>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2" t="s">
        <v>2737</v>
      </c>
      <c r="J211" s="27" t="s">
        <v>2627</v>
      </c>
      <c r="K211" s="120" t="s">
        <v>264</v>
      </c>
      <c r="L211" s="21"/>
      <c r="M211" s="21"/>
      <c r="N211" s="21"/>
      <c r="O211" s="8"/>
    </row>
    <row r="212" spans="1:15" x14ac:dyDescent="0.25">
      <c r="A212" s="9"/>
      <c r="B212" s="27" t="s">
        <v>2624</v>
      </c>
      <c r="C212" s="120" t="s">
        <v>2738</v>
      </c>
      <c r="D212" s="21"/>
      <c r="G212" s="27" t="s">
        <v>2626</v>
      </c>
      <c r="H212" s="192">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66" zoomScale="85" zoomScaleNormal="85" zoomScaleSheetLayoutView="40" zoomScalePageLayoutView="40" workbookViewId="0">
      <selection activeCell="O35" sqref="O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4">
        <f ca="1">NOW()</f>
        <v>44194.518742592591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5" t="str">
        <f>HYPERLINK("#Integrante_2!A109","CAPACIDAD RESIDUAL")</f>
        <v>CAPACIDAD RESIDUAL</v>
      </c>
      <c r="F8" s="266"/>
      <c r="G8" s="267"/>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5" t="str">
        <f>HYPERLINK("#Integrante_2!A162","TALENTO HUMANO")</f>
        <v>TALENTO HUMANO</v>
      </c>
      <c r="F9" s="266"/>
      <c r="G9" s="267"/>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5" t="str">
        <f>HYPERLINK("#Integrante_2!F162","INFRAESTRUCTURA")</f>
        <v>INFRAESTRUCTURA</v>
      </c>
      <c r="F10" s="266"/>
      <c r="G10" s="267"/>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2742</v>
      </c>
      <c r="D15" s="35"/>
      <c r="E15" s="35"/>
      <c r="F15" s="5"/>
      <c r="G15" s="32" t="s">
        <v>1168</v>
      </c>
      <c r="H15" s="105" t="s">
        <v>255</v>
      </c>
      <c r="I15" s="32" t="s">
        <v>2629</v>
      </c>
      <c r="J15" s="110" t="s">
        <v>2637</v>
      </c>
      <c r="L15" s="262" t="s">
        <v>8</v>
      </c>
      <c r="M15" s="262"/>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8"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68"/>
      <c r="I20" s="142" t="s">
        <v>255</v>
      </c>
      <c r="J20" s="143" t="s">
        <v>347</v>
      </c>
      <c r="K20" s="144">
        <v>2341984582</v>
      </c>
      <c r="L20" s="145">
        <v>44207</v>
      </c>
      <c r="M20" s="145">
        <v>44561</v>
      </c>
      <c r="N20" s="128">
        <f>+(M20-L20)/30</f>
        <v>11.8</v>
      </c>
      <c r="O20" s="131"/>
      <c r="U20" s="127"/>
      <c r="V20" s="107">
        <f ca="1">NOW()</f>
        <v>44194.518742592591</v>
      </c>
      <c r="W20" s="107">
        <f ca="1">NOW()</f>
        <v>44194.518742592591</v>
      </c>
    </row>
    <row r="21" spans="1:23" ht="30" customHeight="1" outlineLevel="1" x14ac:dyDescent="0.25">
      <c r="A21" s="9"/>
      <c r="B21" s="72"/>
      <c r="C21" s="5"/>
      <c r="D21" s="5"/>
      <c r="E21" s="5"/>
      <c r="F21" s="5"/>
      <c r="G21" s="5"/>
      <c r="H21" s="163"/>
      <c r="I21" s="142" t="s">
        <v>255</v>
      </c>
      <c r="J21" s="143" t="s">
        <v>279</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355</v>
      </c>
      <c r="K22" s="144"/>
      <c r="L22" s="145">
        <v>44207</v>
      </c>
      <c r="M22" s="145">
        <v>44561</v>
      </c>
      <c r="N22" s="129">
        <f t="shared" si="0"/>
        <v>11.8</v>
      </c>
      <c r="O22" s="132"/>
    </row>
    <row r="23" spans="1:23" ht="30" customHeight="1" outlineLevel="1" x14ac:dyDescent="0.25">
      <c r="A23" s="9"/>
      <c r="B23" s="103"/>
      <c r="C23" s="21"/>
      <c r="D23" s="21"/>
      <c r="E23" s="21"/>
      <c r="F23" s="5"/>
      <c r="G23" s="5"/>
      <c r="H23" s="163"/>
      <c r="I23" s="142" t="s">
        <v>255</v>
      </c>
      <c r="J23" s="143" t="s">
        <v>355</v>
      </c>
      <c r="K23" s="144"/>
      <c r="L23" s="145">
        <v>44207</v>
      </c>
      <c r="M23" s="145">
        <v>44561</v>
      </c>
      <c r="N23" s="129">
        <f t="shared" si="0"/>
        <v>11.8</v>
      </c>
      <c r="O23" s="132"/>
      <c r="Q23" s="106"/>
      <c r="R23" s="55"/>
      <c r="S23" s="107"/>
      <c r="T23" s="107"/>
    </row>
    <row r="24" spans="1:23" ht="30" customHeight="1" outlineLevel="1" x14ac:dyDescent="0.25">
      <c r="A24" s="9"/>
      <c r="B24" s="103"/>
      <c r="C24" s="21"/>
      <c r="D24" s="21"/>
      <c r="E24" s="21"/>
      <c r="F24" s="5"/>
      <c r="G24" s="5"/>
      <c r="H24" s="163"/>
      <c r="I24" s="142" t="s">
        <v>255</v>
      </c>
      <c r="J24" s="143" t="s">
        <v>264</v>
      </c>
      <c r="K24" s="144"/>
      <c r="L24" s="145">
        <v>44207</v>
      </c>
      <c r="M24" s="145">
        <v>44561</v>
      </c>
      <c r="N24" s="129">
        <f t="shared" si="0"/>
        <v>11.8</v>
      </c>
      <c r="O24" s="132"/>
    </row>
    <row r="25" spans="1:23" ht="30" customHeight="1" outlineLevel="1" x14ac:dyDescent="0.25">
      <c r="A25" s="9"/>
      <c r="B25" s="103"/>
      <c r="C25" s="21"/>
      <c r="D25" s="21"/>
      <c r="E25" s="21"/>
      <c r="F25" s="5"/>
      <c r="G25" s="5"/>
      <c r="H25" s="163"/>
      <c r="I25" s="142" t="s">
        <v>255</v>
      </c>
      <c r="J25" s="143" t="s">
        <v>302</v>
      </c>
      <c r="K25" s="144"/>
      <c r="L25" s="145">
        <v>44207</v>
      </c>
      <c r="M25" s="145">
        <v>44561</v>
      </c>
      <c r="N25" s="129">
        <f t="shared" si="0"/>
        <v>11.8</v>
      </c>
      <c r="O25" s="132"/>
    </row>
    <row r="26" spans="1:23" ht="30" customHeight="1" outlineLevel="1" x14ac:dyDescent="0.25">
      <c r="A26" s="9"/>
      <c r="B26" s="103"/>
      <c r="C26" s="21"/>
      <c r="D26" s="21"/>
      <c r="E26" s="21"/>
      <c r="F26" s="5"/>
      <c r="G26" s="5"/>
      <c r="H26" s="163"/>
      <c r="I26" s="142" t="s">
        <v>255</v>
      </c>
      <c r="J26" s="143" t="s">
        <v>363</v>
      </c>
      <c r="K26" s="144"/>
      <c r="L26" s="145">
        <v>44207</v>
      </c>
      <c r="M26" s="145">
        <v>44561</v>
      </c>
      <c r="N26" s="129">
        <f t="shared" si="0"/>
        <v>11.8</v>
      </c>
      <c r="O26" s="132"/>
    </row>
    <row r="27" spans="1:23" ht="30" customHeight="1" outlineLevel="1" x14ac:dyDescent="0.25">
      <c r="A27" s="9"/>
      <c r="B27" s="103"/>
      <c r="C27" s="21"/>
      <c r="D27" s="21"/>
      <c r="E27" s="21"/>
      <c r="F27" s="5"/>
      <c r="G27" s="5"/>
      <c r="H27" s="163"/>
      <c r="I27" s="142" t="s">
        <v>255</v>
      </c>
      <c r="J27" s="143" t="s">
        <v>272</v>
      </c>
      <c r="K27" s="144"/>
      <c r="L27" s="145">
        <v>44207</v>
      </c>
      <c r="M27" s="145">
        <v>44561</v>
      </c>
      <c r="N27" s="129">
        <f t="shared" si="0"/>
        <v>11.8</v>
      </c>
      <c r="O27" s="132"/>
    </row>
    <row r="28" spans="1:23" ht="30" customHeight="1" outlineLevel="1" x14ac:dyDescent="0.25">
      <c r="A28" s="9"/>
      <c r="B28" s="103"/>
      <c r="C28" s="21"/>
      <c r="D28" s="21"/>
      <c r="E28" s="21"/>
      <c r="F28" s="5"/>
      <c r="G28" s="5"/>
      <c r="H28" s="163"/>
      <c r="I28" s="142" t="s">
        <v>255</v>
      </c>
      <c r="J28" s="143" t="s">
        <v>272</v>
      </c>
      <c r="K28" s="144"/>
      <c r="L28" s="145">
        <v>44207</v>
      </c>
      <c r="M28" s="145">
        <v>44561</v>
      </c>
      <c r="N28" s="129">
        <f t="shared" si="0"/>
        <v>11.8</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2"/>
      <c r="I37" s="123"/>
      <c r="J37" s="123"/>
      <c r="K37" s="123"/>
      <c r="L37" s="123"/>
      <c r="M37" s="123"/>
      <c r="N37" s="123"/>
      <c r="O37" s="124"/>
    </row>
    <row r="38" spans="1:16" ht="21" customHeight="1" x14ac:dyDescent="0.25">
      <c r="A38" s="9"/>
      <c r="B38" s="263" t="str">
        <f>VLOOKUP(B20,EAS!A2:B1439,2,0)</f>
        <v>FUNDACION SEMILLAS PARA LA PAZ</v>
      </c>
      <c r="C38" s="263"/>
      <c r="D38" s="263"/>
      <c r="E38" s="263"/>
      <c r="F38" s="263"/>
      <c r="G38" s="5"/>
      <c r="H38" s="125"/>
      <c r="I38" s="272" t="s">
        <v>7</v>
      </c>
      <c r="J38" s="272"/>
      <c r="K38" s="272"/>
      <c r="L38" s="272"/>
      <c r="M38" s="272"/>
      <c r="N38" s="272"/>
      <c r="O38" s="126"/>
    </row>
    <row r="39" spans="1:16" ht="42.95" customHeight="1" thickBot="1" x14ac:dyDescent="0.3">
      <c r="A39" s="10"/>
      <c r="B39" s="11"/>
      <c r="C39" s="11"/>
      <c r="D39" s="11"/>
      <c r="E39" s="11"/>
      <c r="F39" s="11"/>
      <c r="G39" s="11"/>
      <c r="H39" s="10"/>
      <c r="I39" s="203" t="s">
        <v>2743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8"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7"/>
      <c r="T177" s="19"/>
      <c r="U177" s="19"/>
      <c r="V177" s="19"/>
      <c r="W177" s="19"/>
      <c r="X177" s="19"/>
      <c r="Y177" s="19"/>
      <c r="Z177" s="19"/>
      <c r="AA177" s="19"/>
      <c r="AB177" s="19"/>
    </row>
    <row r="178" spans="1:28" ht="23.25" x14ac:dyDescent="0.25">
      <c r="A178" s="9"/>
      <c r="B178" s="197"/>
      <c r="C178" s="198"/>
      <c r="D178" s="199"/>
      <c r="E178" s="157" t="s">
        <v>2621</v>
      </c>
      <c r="F178" s="157" t="s">
        <v>2622</v>
      </c>
      <c r="G178" s="157" t="s">
        <v>2623</v>
      </c>
      <c r="H178" s="5"/>
      <c r="I178" s="197"/>
      <c r="J178" s="198"/>
      <c r="K178" s="198"/>
      <c r="L178" s="199"/>
      <c r="M178" s="255" t="s">
        <v>2622</v>
      </c>
      <c r="O178" s="8"/>
      <c r="Q178" s="19"/>
      <c r="R178" s="19"/>
      <c r="S178" s="157" t="s">
        <v>2623</v>
      </c>
      <c r="T178" s="19"/>
      <c r="U178" s="19"/>
      <c r="V178" s="19"/>
      <c r="W178" s="19"/>
      <c r="X178" s="19"/>
      <c r="Y178" s="19"/>
      <c r="Z178" s="19"/>
      <c r="AA178" s="19"/>
      <c r="AB178" s="19"/>
    </row>
    <row r="179" spans="1:28" ht="23.25" x14ac:dyDescent="0.25">
      <c r="A179" s="9"/>
      <c r="B179" s="246" t="s">
        <v>2670</v>
      </c>
      <c r="C179" s="246"/>
      <c r="D179" s="246"/>
      <c r="E179" s="24">
        <v>0.02</v>
      </c>
      <c r="F179" s="171">
        <v>0.02</v>
      </c>
      <c r="G179" s="172">
        <f>IF(F179&gt;0,SUM(E179+F179),"")</f>
        <v>0.04</v>
      </c>
      <c r="H179" s="5"/>
      <c r="I179" s="243" t="s">
        <v>2674</v>
      </c>
      <c r="J179" s="244"/>
      <c r="K179" s="244"/>
      <c r="L179" s="245"/>
      <c r="M179" s="171">
        <v>0.03</v>
      </c>
      <c r="O179" s="8"/>
      <c r="Q179" s="19"/>
      <c r="R179" s="19"/>
      <c r="S179" s="172">
        <f>IF(M179&gt;0,SUM(L179+M179),"")</f>
        <v>0.03</v>
      </c>
      <c r="T179" s="19"/>
      <c r="U179" s="19"/>
      <c r="V179" s="19"/>
      <c r="W179" s="19"/>
      <c r="X179" s="19"/>
      <c r="Y179" s="19"/>
      <c r="Z179" s="19"/>
      <c r="AA179" s="19"/>
      <c r="AB179" s="19"/>
    </row>
    <row r="180" spans="1:28" ht="23.25" hidden="1" x14ac:dyDescent="0.25">
      <c r="A180" s="9"/>
      <c r="B180" s="246" t="s">
        <v>1165</v>
      </c>
      <c r="C180" s="246"/>
      <c r="D180" s="246"/>
      <c r="E180" s="24">
        <v>0.02</v>
      </c>
      <c r="F180" s="69"/>
      <c r="G180" s="156" t="str">
        <f>IF(F180&gt;0,SUM(E180+F180),"")</f>
        <v/>
      </c>
      <c r="H180" s="5"/>
      <c r="I180" s="243" t="s">
        <v>1169</v>
      </c>
      <c r="J180" s="244"/>
      <c r="K180" s="24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6" t="str">
        <f>IF(F181&gt;0,SUM(E181+F181),"")</f>
        <v/>
      </c>
      <c r="H181" s="5"/>
      <c r="I181" s="243" t="s">
        <v>1170</v>
      </c>
      <c r="J181" s="244"/>
      <c r="K181" s="24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6" t="str">
        <f>IF(F182&gt;0,SUM(E182+F182),"")</f>
        <v/>
      </c>
      <c r="H182" s="5"/>
      <c r="I182" s="243" t="s">
        <v>1171</v>
      </c>
      <c r="J182" s="244"/>
      <c r="K182" s="24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93679383.280000001</v>
      </c>
      <c r="F185" s="94"/>
      <c r="G185" s="95"/>
      <c r="H185" s="90"/>
      <c r="I185" s="92" t="s">
        <v>2632</v>
      </c>
      <c r="J185" s="177">
        <f>M179</f>
        <v>0.03</v>
      </c>
      <c r="K185" s="247" t="s">
        <v>2633</v>
      </c>
      <c r="L185" s="247"/>
      <c r="M185" s="96">
        <f>+J185*K20</f>
        <v>70259537.459999993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0" t="s">
        <v>2641</v>
      </c>
      <c r="C192" s="220"/>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4">
        <f ca="1">NOW()</f>
        <v>44194.518742592591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5" t="str">
        <f>HYPERLINK("#Integrante_3!A109","CAPACIDAD RESIDUAL")</f>
        <v>CAPACIDAD RESIDUAL</v>
      </c>
      <c r="F8" s="266"/>
      <c r="G8" s="267"/>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5" t="str">
        <f>HYPERLINK("#Integrante_3!A162","TALENTO HUMANO")</f>
        <v>TALENTO HUMANO</v>
      </c>
      <c r="F9" s="266"/>
      <c r="G9" s="267"/>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5" t="str">
        <f>HYPERLINK("#Integrante_3!F162","INFRAESTRUCTURA")</f>
        <v>INFRAESTRUCTURA</v>
      </c>
      <c r="F10" s="266"/>
      <c r="G10" s="267"/>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2" t="s">
        <v>8</v>
      </c>
      <c r="M15" s="26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8"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8"/>
      <c r="I20" s="142"/>
      <c r="J20" s="143"/>
      <c r="K20" s="144"/>
      <c r="L20" s="145"/>
      <c r="M20" s="145"/>
      <c r="N20" s="128">
        <f>+(M20-L20)/30</f>
        <v>0</v>
      </c>
      <c r="O20" s="131"/>
      <c r="U20" s="127"/>
      <c r="V20" s="107">
        <f ca="1">NOW()</f>
        <v>44194.518742592591</v>
      </c>
      <c r="W20" s="107">
        <f ca="1">NOW()</f>
        <v>44194.518742592591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2"/>
      <c r="I37" s="123"/>
      <c r="J37" s="123"/>
      <c r="K37" s="123"/>
      <c r="L37" s="123"/>
      <c r="M37" s="123"/>
      <c r="N37" s="123"/>
      <c r="O37" s="124"/>
    </row>
    <row r="38" spans="1:16" ht="21" customHeight="1" x14ac:dyDescent="0.25">
      <c r="A38" s="9"/>
      <c r="B38" s="263" t="e">
        <f>VLOOKUP(B20,EAS!A2:B1439,2,0)</f>
        <v>#N/A</v>
      </c>
      <c r="C38" s="263"/>
      <c r="D38" s="263"/>
      <c r="E38" s="263"/>
      <c r="F38" s="263"/>
      <c r="G38" s="5"/>
      <c r="H38" s="125"/>
      <c r="I38" s="272" t="s">
        <v>7</v>
      </c>
      <c r="J38" s="272"/>
      <c r="K38" s="272"/>
      <c r="L38" s="272"/>
      <c r="M38" s="272"/>
      <c r="N38" s="272"/>
      <c r="O38" s="126"/>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8"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7"/>
      <c r="S175" s="19"/>
      <c r="T175" s="19"/>
      <c r="U175" s="19"/>
      <c r="V175" s="19"/>
      <c r="W175" s="19"/>
      <c r="X175" s="19"/>
      <c r="Y175" s="19"/>
      <c r="Z175" s="19"/>
      <c r="AA175" s="19"/>
      <c r="AB175" s="19"/>
    </row>
    <row r="176" spans="1:28" ht="23.25" x14ac:dyDescent="0.25">
      <c r="A176" s="9"/>
      <c r="B176" s="197"/>
      <c r="C176" s="198"/>
      <c r="D176" s="199"/>
      <c r="E176" s="157" t="s">
        <v>2621</v>
      </c>
      <c r="F176" s="157" t="s">
        <v>2622</v>
      </c>
      <c r="G176" s="157" t="s">
        <v>2623</v>
      </c>
      <c r="H176" s="5"/>
      <c r="I176" s="197"/>
      <c r="J176" s="198"/>
      <c r="K176" s="198"/>
      <c r="L176" s="199"/>
      <c r="M176" s="255"/>
      <c r="O176" s="8"/>
      <c r="Q176" s="19"/>
      <c r="R176" s="157" t="s">
        <v>2623</v>
      </c>
      <c r="S176" s="19"/>
      <c r="T176" s="19"/>
      <c r="U176" s="19"/>
      <c r="V176" s="19"/>
      <c r="W176" s="19"/>
      <c r="X176" s="19"/>
      <c r="Y176" s="19"/>
      <c r="Z176" s="19"/>
      <c r="AA176" s="19"/>
      <c r="AB176" s="19"/>
    </row>
    <row r="177" spans="1:28" ht="23.25" x14ac:dyDescent="0.25">
      <c r="A177" s="9"/>
      <c r="B177" s="246" t="s">
        <v>2670</v>
      </c>
      <c r="C177" s="246"/>
      <c r="D177" s="246"/>
      <c r="E177" s="24">
        <v>0.02</v>
      </c>
      <c r="F177" s="171"/>
      <c r="G177" s="172" t="str">
        <f>IF(F177&gt;0,SUM(E177+F177),"")</f>
        <v/>
      </c>
      <c r="H177" s="5"/>
      <c r="I177" s="243" t="s">
        <v>2674</v>
      </c>
      <c r="J177" s="244"/>
      <c r="K177" s="244"/>
      <c r="L177" s="24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6" t="str">
        <f>IF(F178&gt;0,SUM(E178+F178),"")</f>
        <v/>
      </c>
      <c r="H178" s="5"/>
      <c r="I178" s="243" t="s">
        <v>1169</v>
      </c>
      <c r="J178" s="244"/>
      <c r="K178" s="24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6" t="str">
        <f>IF(F179&gt;0,SUM(E179+F179),"")</f>
        <v/>
      </c>
      <c r="H179" s="5"/>
      <c r="I179" s="243" t="s">
        <v>1170</v>
      </c>
      <c r="J179" s="244"/>
      <c r="K179" s="24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6" t="str">
        <f>IF(F180&gt;0,SUM(E180+F180),"")</f>
        <v/>
      </c>
      <c r="H180" s="5"/>
      <c r="I180" s="243" t="s">
        <v>1171</v>
      </c>
      <c r="J180" s="244"/>
      <c r="K180" s="24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7" t="s">
        <v>2633</v>
      </c>
      <c r="L183" s="247"/>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0" t="s">
        <v>2641</v>
      </c>
      <c r="C190" s="220"/>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4">
        <f ca="1">NOW()</f>
        <v>44194.518742592591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5" t="str">
        <f>HYPERLINK("#Integrante_4!A109","CAPACIDAD RESIDUAL")</f>
        <v>CAPACIDAD RESIDUAL</v>
      </c>
      <c r="F8" s="266"/>
      <c r="G8" s="267"/>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5" t="str">
        <f>HYPERLINK("#Integrante_4!A162","TALENTO HUMANO")</f>
        <v>TALENTO HUMANO</v>
      </c>
      <c r="F9" s="266"/>
      <c r="G9" s="267"/>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5" t="str">
        <f>HYPERLINK("#Integrante_4!F162","INFRAESTRUCTURA")</f>
        <v>INFRAESTRUCTURA</v>
      </c>
      <c r="F10" s="266"/>
      <c r="G10" s="267"/>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2" t="s">
        <v>8</v>
      </c>
      <c r="M15" s="26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8"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8"/>
      <c r="I20" s="142"/>
      <c r="J20" s="143"/>
      <c r="K20" s="144"/>
      <c r="L20" s="145"/>
      <c r="M20" s="145"/>
      <c r="N20" s="128">
        <f>+(M20-L20)/30</f>
        <v>0</v>
      </c>
      <c r="O20" s="131"/>
      <c r="U20" s="127"/>
      <c r="V20" s="107">
        <f ca="1">NOW()</f>
        <v>44194.518742592591</v>
      </c>
      <c r="W20" s="107">
        <f ca="1">NOW()</f>
        <v>44194.518742592591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2"/>
      <c r="I37" s="123"/>
      <c r="J37" s="123"/>
      <c r="K37" s="123"/>
      <c r="L37" s="123"/>
      <c r="M37" s="123"/>
      <c r="N37" s="123"/>
      <c r="O37" s="124"/>
    </row>
    <row r="38" spans="1:16" ht="21" customHeight="1" x14ac:dyDescent="0.25">
      <c r="A38" s="9"/>
      <c r="B38" s="263" t="e">
        <f>VLOOKUP(B20,EAS!A2:B1439,2,0)</f>
        <v>#N/A</v>
      </c>
      <c r="C38" s="263"/>
      <c r="D38" s="263"/>
      <c r="E38" s="263"/>
      <c r="F38" s="263"/>
      <c r="G38" s="5"/>
      <c r="H38" s="125"/>
      <c r="I38" s="272" t="s">
        <v>7</v>
      </c>
      <c r="J38" s="272"/>
      <c r="K38" s="272"/>
      <c r="L38" s="272"/>
      <c r="M38" s="272"/>
      <c r="N38" s="272"/>
      <c r="O38" s="126"/>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8"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7"/>
      <c r="S177" s="19"/>
      <c r="T177" s="19"/>
      <c r="U177" s="19"/>
      <c r="V177" s="19"/>
      <c r="W177" s="19"/>
      <c r="X177" s="19"/>
      <c r="Y177" s="19"/>
      <c r="Z177" s="19"/>
      <c r="AA177" s="19"/>
      <c r="AB177" s="19"/>
    </row>
    <row r="178" spans="1:28" ht="23.25" x14ac:dyDescent="0.25">
      <c r="A178" s="9"/>
      <c r="B178" s="197"/>
      <c r="C178" s="198"/>
      <c r="D178" s="199"/>
      <c r="E178" s="157" t="s">
        <v>2621</v>
      </c>
      <c r="F178" s="157" t="s">
        <v>2622</v>
      </c>
      <c r="G178" s="157" t="s">
        <v>2623</v>
      </c>
      <c r="H178" s="5"/>
      <c r="I178" s="197"/>
      <c r="J178" s="198"/>
      <c r="K178" s="198"/>
      <c r="L178" s="199"/>
      <c r="M178" s="255"/>
      <c r="O178" s="8"/>
      <c r="Q178" s="19"/>
      <c r="R178" s="157" t="s">
        <v>2623</v>
      </c>
      <c r="S178" s="19"/>
      <c r="T178" s="19"/>
      <c r="U178" s="19"/>
      <c r="V178" s="19"/>
      <c r="W178" s="19"/>
      <c r="X178" s="19"/>
      <c r="Y178" s="19"/>
      <c r="Z178" s="19"/>
      <c r="AA178" s="19"/>
      <c r="AB178" s="19"/>
    </row>
    <row r="179" spans="1:28" ht="23.25" x14ac:dyDescent="0.25">
      <c r="A179" s="9"/>
      <c r="B179" s="246" t="s">
        <v>2670</v>
      </c>
      <c r="C179" s="246"/>
      <c r="D179" s="246"/>
      <c r="E179" s="24">
        <v>0.02</v>
      </c>
      <c r="F179" s="171"/>
      <c r="G179" s="172" t="str">
        <f>IF(F179&gt;0,SUM(E179+F179),"")</f>
        <v/>
      </c>
      <c r="H179" s="5"/>
      <c r="I179" s="243" t="s">
        <v>2674</v>
      </c>
      <c r="J179" s="244"/>
      <c r="K179" s="244"/>
      <c r="L179" s="24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6" t="str">
        <f>IF(F180&gt;0,SUM(E180+F180),"")</f>
        <v/>
      </c>
      <c r="H180" s="5"/>
      <c r="I180" s="243" t="s">
        <v>1169</v>
      </c>
      <c r="J180" s="244"/>
      <c r="K180" s="24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6" t="str">
        <f>IF(F181&gt;0,SUM(E181+F181),"")</f>
        <v/>
      </c>
      <c r="H181" s="5"/>
      <c r="I181" s="243" t="s">
        <v>1170</v>
      </c>
      <c r="J181" s="244"/>
      <c r="K181" s="24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6" t="str">
        <f>IF(F182&gt;0,SUM(E182+F182),"")</f>
        <v/>
      </c>
      <c r="H182" s="5"/>
      <c r="I182" s="243" t="s">
        <v>1171</v>
      </c>
      <c r="J182" s="244"/>
      <c r="K182" s="24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7" t="s">
        <v>2633</v>
      </c>
      <c r="L185" s="247"/>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0" t="s">
        <v>2641</v>
      </c>
      <c r="C192" s="220"/>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4">
        <f ca="1">NOW()</f>
        <v>44194.518742592591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5" t="str">
        <f>HYPERLINK("#Integrante_5!A109","CAPACIDAD RESIDUAL")</f>
        <v>CAPACIDAD RESIDUAL</v>
      </c>
      <c r="F8" s="266"/>
      <c r="G8" s="267"/>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5" t="str">
        <f>HYPERLINK("#Integrante_5!A162","TALENTO HUMANO")</f>
        <v>TALENTO HUMANO</v>
      </c>
      <c r="F9" s="266"/>
      <c r="G9" s="267"/>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5" t="str">
        <f>HYPERLINK("#Integrante_5!F162","INFRAESTRUCTURA")</f>
        <v>INFRAESTRUCTURA</v>
      </c>
      <c r="F10" s="266"/>
      <c r="G10" s="267"/>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2" t="s">
        <v>8</v>
      </c>
      <c r="M15" s="26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8"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8"/>
      <c r="I20" s="142"/>
      <c r="J20" s="143"/>
      <c r="K20" s="144"/>
      <c r="L20" s="145"/>
      <c r="M20" s="145"/>
      <c r="N20" s="128">
        <f>+(M20-L20)/30</f>
        <v>0</v>
      </c>
      <c r="O20" s="131"/>
      <c r="U20" s="127"/>
      <c r="V20" s="107">
        <f ca="1">NOW()</f>
        <v>44194.518742592591</v>
      </c>
      <c r="W20" s="107">
        <f ca="1">NOW()</f>
        <v>44194.518742592591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2"/>
      <c r="I37" s="123"/>
      <c r="J37" s="123"/>
      <c r="K37" s="123"/>
      <c r="L37" s="123"/>
      <c r="M37" s="123"/>
      <c r="N37" s="123"/>
      <c r="O37" s="124"/>
    </row>
    <row r="38" spans="1:16" ht="21" customHeight="1" x14ac:dyDescent="0.25">
      <c r="A38" s="9"/>
      <c r="B38" s="263" t="e">
        <f>VLOOKUP(B20,EAS!A2:B1439,2,0)</f>
        <v>#N/A</v>
      </c>
      <c r="C38" s="263"/>
      <c r="D38" s="263"/>
      <c r="E38" s="263"/>
      <c r="F38" s="263"/>
      <c r="G38" s="5"/>
      <c r="H38" s="125"/>
      <c r="I38" s="272" t="s">
        <v>7</v>
      </c>
      <c r="J38" s="272"/>
      <c r="K38" s="272"/>
      <c r="L38" s="272"/>
      <c r="M38" s="272"/>
      <c r="N38" s="272"/>
      <c r="O38" s="126"/>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8"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7"/>
      <c r="T175" s="19"/>
      <c r="U175" s="19"/>
      <c r="V175" s="19"/>
      <c r="W175" s="19"/>
      <c r="X175" s="19"/>
      <c r="Y175" s="19"/>
      <c r="Z175" s="19"/>
      <c r="AA175" s="19"/>
      <c r="AB175" s="19"/>
    </row>
    <row r="176" spans="1:28" ht="23.25" x14ac:dyDescent="0.25">
      <c r="A176" s="9"/>
      <c r="B176" s="197"/>
      <c r="C176" s="198"/>
      <c r="D176" s="199"/>
      <c r="E176" s="157" t="s">
        <v>2621</v>
      </c>
      <c r="F176" s="157" t="s">
        <v>2622</v>
      </c>
      <c r="G176" s="157" t="s">
        <v>2623</v>
      </c>
      <c r="H176" s="5"/>
      <c r="I176" s="197"/>
      <c r="J176" s="198"/>
      <c r="K176" s="198"/>
      <c r="L176" s="199"/>
      <c r="M176" s="255"/>
      <c r="O176" s="8"/>
      <c r="Q176" s="19"/>
      <c r="R176" s="19"/>
      <c r="S176" s="157" t="s">
        <v>2623</v>
      </c>
      <c r="T176" s="19"/>
      <c r="U176" s="19"/>
      <c r="V176" s="19"/>
      <c r="W176" s="19"/>
      <c r="X176" s="19"/>
      <c r="Y176" s="19"/>
      <c r="Z176" s="19"/>
      <c r="AA176" s="19"/>
      <c r="AB176" s="19"/>
    </row>
    <row r="177" spans="1:28" ht="23.25" x14ac:dyDescent="0.25">
      <c r="A177" s="9"/>
      <c r="B177" s="246" t="s">
        <v>2670</v>
      </c>
      <c r="C177" s="246"/>
      <c r="D177" s="246"/>
      <c r="E177" s="24">
        <v>0.02</v>
      </c>
      <c r="F177" s="171"/>
      <c r="G177" s="172" t="str">
        <f>IF(F177&gt;0,SUM(E177+F177),"")</f>
        <v/>
      </c>
      <c r="H177" s="5"/>
      <c r="I177" s="243" t="s">
        <v>2672</v>
      </c>
      <c r="J177" s="244"/>
      <c r="K177" s="244"/>
      <c r="L177" s="24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6" t="str">
        <f>IF(F178&gt;0,SUM(E178+F178),"")</f>
        <v/>
      </c>
      <c r="H178" s="5"/>
      <c r="I178" s="243" t="s">
        <v>1169</v>
      </c>
      <c r="J178" s="244"/>
      <c r="K178" s="24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6" t="str">
        <f>IF(F179&gt;0,SUM(E179+F179),"")</f>
        <v/>
      </c>
      <c r="H179" s="5"/>
      <c r="I179" s="243" t="s">
        <v>1170</v>
      </c>
      <c r="J179" s="244"/>
      <c r="K179" s="24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6" t="str">
        <f>IF(F180&gt;0,SUM(E180+F180),"")</f>
        <v/>
      </c>
      <c r="H180" s="5"/>
      <c r="I180" s="243" t="s">
        <v>1171</v>
      </c>
      <c r="J180" s="244"/>
      <c r="K180" s="24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7" t="s">
        <v>2633</v>
      </c>
      <c r="L183" s="247"/>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0" t="s">
        <v>2641</v>
      </c>
      <c r="C190" s="220"/>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4">
        <f ca="1">NOW()</f>
        <v>44194.518742592591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5" t="str">
        <f>HYPERLINK("#Integrante_6!A109","CAPACIDAD RESIDUAL")</f>
        <v>CAPACIDAD RESIDUAL</v>
      </c>
      <c r="F8" s="266"/>
      <c r="G8" s="267"/>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5" t="str">
        <f>HYPERLINK("#Integrante_6!A162","TALENTO HUMANO")</f>
        <v>TALENTO HUMANO</v>
      </c>
      <c r="F9" s="266"/>
      <c r="G9" s="267"/>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5" t="str">
        <f>HYPERLINK("#Integrante_6!F162","INFRAESTRUCTURA")</f>
        <v>INFRAESTRUCTURA</v>
      </c>
      <c r="F10" s="266"/>
      <c r="G10" s="267"/>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62" t="s">
        <v>8</v>
      </c>
      <c r="M15" s="26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8"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8"/>
      <c r="I20" s="142"/>
      <c r="J20" s="143"/>
      <c r="K20" s="144"/>
      <c r="L20" s="145"/>
      <c r="M20" s="145"/>
      <c r="N20" s="128">
        <f>+(M20-L20)/30</f>
        <v>0</v>
      </c>
      <c r="O20" s="131"/>
      <c r="U20" s="127"/>
      <c r="V20" s="107">
        <f ca="1">NOW()</f>
        <v>44194.518742592591</v>
      </c>
      <c r="W20" s="107">
        <f ca="1">NOW()</f>
        <v>44194.518742592591</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2"/>
      <c r="I37" s="123"/>
      <c r="J37" s="123"/>
      <c r="K37" s="123"/>
      <c r="L37" s="123"/>
      <c r="M37" s="123"/>
      <c r="N37" s="123"/>
      <c r="O37" s="124"/>
    </row>
    <row r="38" spans="1:16" ht="21" customHeight="1" x14ac:dyDescent="0.25">
      <c r="A38" s="9"/>
      <c r="B38" s="263" t="e">
        <f>VLOOKUP(B20,EAS!A2:B1439,2,0)</f>
        <v>#N/A</v>
      </c>
      <c r="C38" s="263"/>
      <c r="D38" s="263"/>
      <c r="E38" s="263"/>
      <c r="F38" s="263"/>
      <c r="G38" s="5"/>
      <c r="H38" s="125"/>
      <c r="I38" s="272" t="s">
        <v>7</v>
      </c>
      <c r="J38" s="272"/>
      <c r="K38" s="272"/>
      <c r="L38" s="272"/>
      <c r="M38" s="272"/>
      <c r="N38" s="272"/>
      <c r="O38" s="126"/>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8"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7"/>
      <c r="T177" s="19"/>
      <c r="U177" s="19"/>
      <c r="V177" s="19"/>
      <c r="W177" s="19"/>
      <c r="X177" s="19"/>
      <c r="Y177" s="19"/>
      <c r="Z177" s="19"/>
      <c r="AA177" s="19"/>
      <c r="AB177" s="19"/>
    </row>
    <row r="178" spans="1:28" ht="23.25" x14ac:dyDescent="0.25">
      <c r="A178" s="9"/>
      <c r="B178" s="197"/>
      <c r="C178" s="198"/>
      <c r="D178" s="199"/>
      <c r="E178" s="157" t="s">
        <v>2621</v>
      </c>
      <c r="F178" s="157" t="s">
        <v>2622</v>
      </c>
      <c r="G178" s="157" t="s">
        <v>2623</v>
      </c>
      <c r="H178" s="5"/>
      <c r="I178" s="197"/>
      <c r="J178" s="198"/>
      <c r="K178" s="198"/>
      <c r="L178" s="199"/>
      <c r="M178" s="255"/>
      <c r="O178" s="8"/>
      <c r="Q178" s="19"/>
      <c r="R178" s="19"/>
      <c r="S178" s="157" t="s">
        <v>2623</v>
      </c>
      <c r="T178" s="19"/>
      <c r="U178" s="19"/>
      <c r="V178" s="19"/>
      <c r="W178" s="19"/>
      <c r="X178" s="19"/>
      <c r="Y178" s="19"/>
      <c r="Z178" s="19"/>
      <c r="AA178" s="19"/>
      <c r="AB178" s="19"/>
    </row>
    <row r="179" spans="1:28" ht="23.25" x14ac:dyDescent="0.25">
      <c r="A179" s="9"/>
      <c r="B179" s="246" t="s">
        <v>2670</v>
      </c>
      <c r="C179" s="246"/>
      <c r="D179" s="246"/>
      <c r="E179" s="24">
        <v>0.02</v>
      </c>
      <c r="F179" s="171"/>
      <c r="G179" s="172" t="str">
        <f>IF(F179&gt;0,SUM(E179+F179),"")</f>
        <v/>
      </c>
      <c r="H179" s="5"/>
      <c r="I179" s="243" t="s">
        <v>2672</v>
      </c>
      <c r="J179" s="244"/>
      <c r="K179" s="244"/>
      <c r="L179" s="24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6" t="str">
        <f>IF(F180&gt;0,SUM(E180+F180),"")</f>
        <v/>
      </c>
      <c r="H180" s="5"/>
      <c r="I180" s="243" t="s">
        <v>1169</v>
      </c>
      <c r="J180" s="244"/>
      <c r="K180" s="24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6" t="str">
        <f>IF(F181&gt;0,SUM(E181+F181),"")</f>
        <v/>
      </c>
      <c r="H181" s="5"/>
      <c r="I181" s="243" t="s">
        <v>1170</v>
      </c>
      <c r="J181" s="244"/>
      <c r="K181" s="24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6" t="str">
        <f>IF(F182&gt;0,SUM(E182+F182),"")</f>
        <v/>
      </c>
      <c r="H182" s="5"/>
      <c r="I182" s="243" t="s">
        <v>1171</v>
      </c>
      <c r="J182" s="244"/>
      <c r="K182" s="24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7" t="s">
        <v>2633</v>
      </c>
      <c r="L185" s="247"/>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0" t="s">
        <v>2641</v>
      </c>
      <c r="C192" s="220"/>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openxmlformats.org/package/2006/metadata/core-properties"/>
    <ds:schemaRef ds:uri="4fb10211-09fb-4e80-9f0b-184718d5d98c"/>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