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VALLE DEL CAUCA/"/>
    </mc:Choice>
  </mc:AlternateContent>
  <xr:revisionPtr revIDLastSave="0" documentId="13_ncr:1_{658EB9A7-5D16-3148-BDEA-C2BDE74CECB1}"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<sst xmlns="http://schemas.openxmlformats.org/spreadsheetml/2006/main" count="4715" uniqueCount="2731">
  <si>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</si>
  <si>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</si>
  <si>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</si>
  <si>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</si>
  <si>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</si>
  <si>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</si>
  <si>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</si>
  <si>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</si>
  <si>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</si>
  <si>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</si>
  <si>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</si>
  <si>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</si>
  <si>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</si>
  <si>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</si>
  <si>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</si>
  <si>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</si>
  <si>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</si>
  <si>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</si>
  <si>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</si>
  <si>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</si>
  <si>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</si>
  <si>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</si>
  <si>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</si>
  <si>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</si>
  <si>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</si>
  <si>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</si>
  <si>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</si>
  <si>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</si>
  <si>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</si>
  <si>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</si>
  <si>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</si>
  <si>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</si>
  <si>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</si>
  <si>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</si>
  <si>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</si>
  <si>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</si>
  <si>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</si>
  <si>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</si>
  <si>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</si>
  <si>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</si>
  <si>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</si>
  <si>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</si>
  <si>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</si>
  <si>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</si>
  <si>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</si>
  <si>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</si>
  <si>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</si>
  <si>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</si>
  <si>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</si>
  <si>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</si>
  <si>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</si>
  <si>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</si>
  <si>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</si>
  <si>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</si>
  <si>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</si>
  <si>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</si>
  <si>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</si>
  <si>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</si>
  <si>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</si>
  <si>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</si>
  <si>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</si>
  <si>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</si>
  <si>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</si>
  <si>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</si>
  <si>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</si>
  <si>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</si>
  <si>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</si>
  <si>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</si>
  <si>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</si>
  <si>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</si>
  <si>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</si>
  <si>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</si>
  <si>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</si>
  <si>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</si>
  <si>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</si>
  <si>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</si>
  <si>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</si>
  <si>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</si>
  <si>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</si>
  <si>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</si>
  <si>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</si>
  <si>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</si>
  <si>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</si>
  <si>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</si>
  <si>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</si>
  <si>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</si>
  <si>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</si>
  <si>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</si>
  <si>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</si>
  <si>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</si>
  <si>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</si>
  <si>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</si>
  <si>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</si>
  <si>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</si>
  <si>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</si>
  <si>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</si>
  <si>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</si>
  <si>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</si>
  <si>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</si>
  <si>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</si>
  <si>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</si>
  <si>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</si>
  <si>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</si>
  <si>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</si>
  <si>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</si>
  <si>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</si>
  <si>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</si>
  <si>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</si>
  <si>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</si>
  <si>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</si>
  <si>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</si>
  <si>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</si>
  <si>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</si>
  <si>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</si>
  <si>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</si>
  <si>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</si>
  <si>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</si>
  <si>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</si>
  <si>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</si>
  <si>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</si>
  <si>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</si>
  <si>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</si>
  <si>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</si>
  <si>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</si>
  <si>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</si>
  <si>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</si>
  <si>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</si>
  <si>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</si>
  <si>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</si>
  <si>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</si>
  <si>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</si>
  <si>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</si>
  <si>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</si>
  <si>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</si>
  <si>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</si>
  <si>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</si>
  <si>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</si>
  <si>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</si>
  <si>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</si>
  <si>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</si>
  <si>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</si>
  <si>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</si>
  <si>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</si>
  <si>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</si>
  <si>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</si>
  <si>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</si>
  <si>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</si>
  <si>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</si>
  <si>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</si>
  <si>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</si>
  <si>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</si>
  <si>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</si>
  <si>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</si>
  <si>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</si>
  <si>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</si>
  <si>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</si>
  <si>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</si>
  <si>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</si>
  <si>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</si>
  <si>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</si>
  <si>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</si>
  <si>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</si>
  <si>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</si>
  <si>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</si>
  <si>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</si>
  <si>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</si>
  <si>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</si>
  <si>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</si>
  <si>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</si>
  <si>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</si>
  <si>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</si>
  <si>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</si>
  <si>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</si>
  <si>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</si>
  <si>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</si>
  <si>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</si>
  <si>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</si>
  <si>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</si>
  <si>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</si>
  <si>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</si>
  <si>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</si>
  <si>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</si>
  <si>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</si>
  <si>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</si>
  <si>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</si>
  <si>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</si>
  <si>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</si>
  <si>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</si>
  <si>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</si>
  <si>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</si>
  <si>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</si>
  <si>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</si>
  <si>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</si>
  <si>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</si>
  <si>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</si>
  <si>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</si>
  <si>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</si>
  <si>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</si>
  <si>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</si>
  <si>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</si>
  <si>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</si>
  <si>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</si>
  <si>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</si>
  <si>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</si>
  <si>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</si>
  <si>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</si>
  <si>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</si>
  <si>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</si>
  <si>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</si>
  <si>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</si>
  <si>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</si>
  <si>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</si>
  <si>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</si>
  <si>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</si>
  <si>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</si>
  <si>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</si>
  <si>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</si>
  <si>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</si>
  <si>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</si>
  <si>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</si>
  <si>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</si>
  <si>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</si>
  <si>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</si>
  <si>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</si>
  <si>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</si>
  <si>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</si>
  <si>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</si>
  <si>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</si>
  <si>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</si>
  <si>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</si>
  <si>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</si>
  <si>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</si>
  <si>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</si>
  <si>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</si>
  <si>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</si>
  <si>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</si>
  <si>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</si>
  <si>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</si>
  <si>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</si>
  <si>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</si>
  <si>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</si>
  <si>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</si>
  <si>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</si>
  <si>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</si>
  <si>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</si>
  <si>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</si>
  <si>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</si>
  <si>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</si>
  <si>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</si>
  <si>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</si>
  <si>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</si>
  <si>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</si>
  <si>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</si>
  <si>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</si>
  <si>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</si>
  <si>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</si>
  <si>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</si>
  <si>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</si>
  <si>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</si>
  <si>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</si>
  <si>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</si>
  <si>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</si>
  <si>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</si>
  <si>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</si>
  <si>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</si>
  <si>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</si>
  <si>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</si>
  <si>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</si>
  <si>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</si>
  <si>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</si>
  <si>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</si>
  <si>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</si>
  <si>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</si>
  <si>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</si>
  <si>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</si>
  <si>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</si>
  <si>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</si>
  <si>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</si>
  <si>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</si>
  <si>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</si>
  <si>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</si>
  <si>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</si>
  <si>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</si>
  <si>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</si>
  <si>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</si>
  <si>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</si>
  <si>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</si>
  <si>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</si>
  <si>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</si>
  <si>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</si>
  <si>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</si>
  <si>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</si>
  <si>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</si>
  <si>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</si>
  <si>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</si>
  <si>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</si>
  <si>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</si>
  <si>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</si>
  <si>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</si>
  <si>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</si>
  <si>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</si>
  <si>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</si>
  <si>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</si>
  <si>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</si>
  <si>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</si>
  <si>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</si>
  <si>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</si>
  <si>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</si>
  <si>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</si>
  <si>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</si>
  <si>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</si>
  <si>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</si>
  <si>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</si>
  <si>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</si>
  <si>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</si>
  <si>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</si>
  <si>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</si>
  <si>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</si>
  <si>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</si>
  <si>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</si>
  <si>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</si>
  <si>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</si>
  <si>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</si>
  <si>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</si>
  <si>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</si>
  <si>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</si>
  <si>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</si>
  <si>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</si>
  <si>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</si>
  <si>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</si>
  <si>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</si>
  <si>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</si>
  <si>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</si>
  <si>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</si>
  <si>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</si>
  <si>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</si>
  <si>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</si>
  <si>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</si>
  <si>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</si>
  <si>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</si>
  <si>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</si>
  <si>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</si>
  <si>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</si>
  <si>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</si>
  <si>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</si>
  <si>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</si>
  <si>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</si>
  <si>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</si>
  <si>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</si>
  <si>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</si>
  <si>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</si>
  <si>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</si>
  <si>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</si>
  <si>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</si>
  <si>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</si>
  <si>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</si>
  <si>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</si>
  <si>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</si>
  <si>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</si>
  <si>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</si>
  <si>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</si>
  <si>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</si>
  <si>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</si>
  <si>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</si>
  <si>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</si>
  <si>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</si>
  <si>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</si>
  <si>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</si>
  <si>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</si>
  <si>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</si>
  <si>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</si>
  <si>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</si>
  <si>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</si>
  <si>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</si>
  <si>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</si>
  <si>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</si>
  <si>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</si>
  <si>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</si>
  <si>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</si>
  <si>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</si>
  <si>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</si>
  <si>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</si>
  <si>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</si>
  <si>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</si>
  <si>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</si>
  <si>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</si>
  <si>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</si>
  <si>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</si>
  <si>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</si>
  <si>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</si>
  <si>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</si>
  <si>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</si>
  <si>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</si>
  <si>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</si>
  <si>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</si>
  <si>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</si>
  <si>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</si>
  <si>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</si>
  <si>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</si>
  <si>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</si>
  <si>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</si>
  <si>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</si>
  <si>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</si>
  <si>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</si>
  <si>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</si>
  <si>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</si>
  <si>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</si>
  <si>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</si>
  <si>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</si>
  <si>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</si>
  <si>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</si>
  <si>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</si>
  <si>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</si>
  <si>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</si>
  <si>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</si>
  <si>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</si>
  <si>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</si>
  <si>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</si>
  <si>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</si>
  <si>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</si>
  <si>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</si>
  <si>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</si>
  <si>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</si>
  <si>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</si>
  <si>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</si>
  <si>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</si>
  <si>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</si>
  <si>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</si>
  <si>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</si>
  <si>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</si>
  <si>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</si>
  <si>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</si>
  <si>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</si>
  <si>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</si>
  <si>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</si>
  <si>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</si>
  <si>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</si>
  <si>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</si>
  <si>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</si>
  <si>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</si>
  <si>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</si>
  <si>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</si>
  <si>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</si>
  <si>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</si>
  <si>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</si>
  <si>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</si>
  <si>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</si>
  <si>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</si>
  <si>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</si>
  <si>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</si>
  <si>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</si>
  <si>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</si>
  <si>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</si>
  <si>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</si>
  <si>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</si>
  <si>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</si>
  <si>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</si>
  <si>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</si>
  <si>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</si>
  <si>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</si>
  <si>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</si>
  <si>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</si>
  <si>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</si>
  <si>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</si>
  <si>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</si>
  <si>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</si>
  <si>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</si>
  <si>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</si>
  <si>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</si>
  <si>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</si>
  <si>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</si>
  <si>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</si>
  <si>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</si>
  <si>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</si>
  <si>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</si>
  <si>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</si>
  <si>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</si>
  <si>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</si>
  <si>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</si>
  <si>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</si>
  <si>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</si>
  <si>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</si>
  <si>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</si>
  <si>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</si>
  <si>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</si>
  <si>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</si>
  <si>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</si>
  <si>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</si>
  <si>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</si>
  <si>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</si>
  <si>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</si>
  <si>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</si>
  <si>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</si>
  <si>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</si>
  <si>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</si>
  <si>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</si>
  <si>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</si>
  <si>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</si>
  <si>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</si>
  <si>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</si>
  <si>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</si>
  <si>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</si>
  <si>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</si>
  <si>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</si>
  <si>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</si>
  <si>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</si>
  <si>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</si>
  <si>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</si>
  <si>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</si>
  <si>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</si>
  <si>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</si>
  <si>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</si>
  <si>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</si>
  <si>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</si>
  <si>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</si>
  <si>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</si>
  <si>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</si>
  <si>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</si>
  <si>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</si>
  <si>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</si>
  <si>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</si>
  <si>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</si>
  <si>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</si>
  <si>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</si>
  <si>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</si>
  <si>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</si>
  <si>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</si>
  <si>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</si>
  <si>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</si>
  <si>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</si>
  <si>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</si>
  <si>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</si>
  <si>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</si>
  <si>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</si>
  <si>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</si>
  <si>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</si>
  <si>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</si>
  <si>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</si>
  <si>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</si>
  <si>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</si>
  <si>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</si>
  <si>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</si>
  <si>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</si>
  <si>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</si>
  <si>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</si>
  <si>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</si>
  <si>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</si>
  <si>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</si>
  <si>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</si>
  <si>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</si>
  <si>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</si>
  <si>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</si>
  <si>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</si>
  <si>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</si>
  <si>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</si>
  <si>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</si>
  <si>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</si>
  <si>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</si>
  <si>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</si>
  <si>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</si>
  <si>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</si>
  <si>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</si>
  <si>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</si>
  <si>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</si>
  <si>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</si>
  <si>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</si>
  <si>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</si>
  <si>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</si>
  <si>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</si>
  <si>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</si>
  <si>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</si>
  <si>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</si>
  <si>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</si>
  <si>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</si>
  <si>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</si>
  <si>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</si>
  <si>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</si>
  <si>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</si>
  <si>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</si>
  <si>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</si>
  <si>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</si>
  <si>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</si>
  <si>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</si>
  <si>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</si>
  <si>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</si>
  <si>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</si>
  <si>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</si>
  <si>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</si>
  <si>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</si>
  <si>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</si>
  <si>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</si>
  <si>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</si>
  <si>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</si>
  <si>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</si>
  <si>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</si>
  <si>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</si>
  <si>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</si>
  <si>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</si>
  <si>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</si>
  <si>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</si>
  <si>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</si>
  <si>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</si>
  <si>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</si>
  <si>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</si>
  <si>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</si>
  <si>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</si>
  <si>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</si>
  <si>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</si>
  <si>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</si>
  <si>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</si>
  <si>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</si>
  <si>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</si>
  <si>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</si>
  <si>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</si>
  <si>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</si>
  <si>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</si>
  <si>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</si>
  <si>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</si>
  <si>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</si>
  <si>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</si>
  <si>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</si>
  <si>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</si>
  <si>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</si>
  <si>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</si>
  <si>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</si>
  <si>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</si>
  <si>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</si>
  <si>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</si>
  <si>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</si>
  <si>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</si>
  <si>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</si>
  <si>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</si>
  <si>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</si>
  <si>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</si>
  <si>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</si>
  <si>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</si>
  <si>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</si>
  <si>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</si>
  <si>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</si>
  <si>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</si>
  <si>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</si>
  <si>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</si>
  <si>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</si>
  <si>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</si>
  <si>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</si>
  <si>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</si>
  <si>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</si>
  <si>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</si>
  <si>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</si>
  <si>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</si>
  <si>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</si>
  <si>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</si>
  <si>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</si>
  <si>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</si>
  <si>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</si>
  <si>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</si>
  <si>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</si>
  <si>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</si>
  <si>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</si>
  <si>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</si>
  <si>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</si>
  <si>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</si>
  <si>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</si>
  <si>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</si>
  <si>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</si>
  <si>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</si>
  <si>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</si>
  <si>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</si>
  <si>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</si>
  <si>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</si>
  <si>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</si>
  <si>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</si>
  <si>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</si>
  <si>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</si>
  <si>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</si>
  <si>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</si>
  <si>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</si>
  <si>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</si>
  <si>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</si>
  <si>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</si>
  <si>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</si>
  <si>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</si>
  <si>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</si>
  <si>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</si>
  <si>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</si>
  <si>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</si>
  <si>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</si>
  <si>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</si>
  <si>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</si>
  <si>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</si>
  <si>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</si>
  <si>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</si>
  <si>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</si>
  <si>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</si>
  <si>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</si>
  <si>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</si>
  <si>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</si>
  <si>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</si>
  <si>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</si>
  <si>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</si>
  <si>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</si>
  <si>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</si>
  <si>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</si>
  <si>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</si>
  <si>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</si>
  <si>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</si>
  <si>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</si>
  <si>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</si>
  <si>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</si>
  <si>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</si>
  <si>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</si>
  <si>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</si>
  <si>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</si>
  <si>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</si>
  <si>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</si>
  <si>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</si>
  <si>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</si>
  <si>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</si>
  <si>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</si>
  <si>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</si>
  <si>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</si>
  <si>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</si>
  <si>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</si>
  <si>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</si>
  <si>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</si>
  <si>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</si>
  <si>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</si>
  <si>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</si>
  <si>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</si>
  <si>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</si>
  <si>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</si>
  <si>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</si>
  <si>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</si>
  <si>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</si>
  <si>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</si>
  <si>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</si>
  <si>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</si>
  <si>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</si>
  <si>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</si>
  <si>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</si>
  <si>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</si>
  <si>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</si>
  <si>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</si>
  <si>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</si>
  <si>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</si>
  <si>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</si>
  <si>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</si>
  <si>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</si>
  <si>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</si>
  <si>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</si>
  <si>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</si>
  <si>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</si>
  <si>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</si>
  <si>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</si>
  <si>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</si>
  <si>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</si>
  <si>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</si>
  <si>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</si>
  <si>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</si>
  <si>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</si>
  <si>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</si>
  <si>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</si>
  <si>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</si>
  <si>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</si>
  <si>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</si>
  <si>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</si>
  <si>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</si>
  <si>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</si>
  <si>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</si>
  <si>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</si>
  <si>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</si>
  <si>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</si>
  <si>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</si>
  <si>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</si>
  <si>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</si>
  <si>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</si>
  <si>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</si>
  <si>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</si>
  <si>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</si>
  <si>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</si>
  <si>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</si>
  <si>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</si>
  <si>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</si>
  <si>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</si>
  <si>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</si>
  <si>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</si>
  <si>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</si>
  <si>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</si>
  <si>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</si>
  <si>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</si>
  <si>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</si>
  <si>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</si>
  <si>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</si>
  <si>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</si>
  <si>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</si>
  <si>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</si>
  <si>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</si>
  <si>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</si>
  <si>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</si>
  <si>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</si>
  <si>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</si>
  <si>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</si>
  <si>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</si>
  <si>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</si>
  <si>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</si>
  <si>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</si>
  <si>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</si>
  <si>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</si>
  <si>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</si>
  <si>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</si>
  <si>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</si>
  <si>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</si>
  <si>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</si>
  <si>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</si>
  <si>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</si>
  <si>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</si>
  <si>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</si>
  <si>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</si>
  <si>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</si>
  <si>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</si>
  <si>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</si>
  <si>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</si>
  <si>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</si>
  <si>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</si>
  <si>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</si>
  <si>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</si>
  <si>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</si>
  <si>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</si>
  <si>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</si>
  <si>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</si>
  <si>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</si>
  <si>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</si>
  <si>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</si>
  <si>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</si>
  <si>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</si>
  <si>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</si>
  <si>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</si>
  <si>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</si>
  <si>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</si>
  <si>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</si>
  <si>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</si>
  <si>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</si>
  <si>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</si>
  <si>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</si>
  <si>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</si>
  <si>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</si>
  <si>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</si>
  <si>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</si>
  <si>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</si>
  <si>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</si>
  <si>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</si>
  <si>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</si>
  <si>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</si>
  <si>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</si>
  <si>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</si>
  <si>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</si>
  <si>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</si>
  <si>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</si>
  <si>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</si>
  <si>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</si>
  <si>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</si>
  <si>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</si>
  <si>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</si>
  <si>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</si>
  <si>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</si>
  <si>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</si>
  <si>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</si>
  <si>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</si>
  <si>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</si>
  <si>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</si>
  <si>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</si>
  <si>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</si>
  <si>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</si>
  <si>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</si>
  <si>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</si>
  <si>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</si>
  <si>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</si>
  <si>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</si>
  <si>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</si>
  <si>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</si>
  <si>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</si>
  <si>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</si>
  <si>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</si>
  <si>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</si>
  <si>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</si>
  <si>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</si>
  <si>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</si>
  <si>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</si>
  <si>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</si>
  <si>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</si>
  <si>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</si>
  <si>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</si>
  <si>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</si>
  <si>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</si>
  <si>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</si>
  <si>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</si>
  <si>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</si>
  <si>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</si>
  <si>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</si>
  <si>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</si>
  <si>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</si>
  <si>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</si>
  <si>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</si>
  <si>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</si>
  <si>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</si>
  <si>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</si>
  <si>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</si>
  <si>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</si>
  <si>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</si>
  <si>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</si>
  <si>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</si>
  <si>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</si>
  <si>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</si>
  <si>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</si>
  <si>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</si>
  <si>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</si>
  <si>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</si>
  <si>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</si>
  <si>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</si>
  <si>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</si>
  <si>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</si>
  <si>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</si>
  <si>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</si>
  <si>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</si>
  <si>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</si>
  <si>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</si>
  <si>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</si>
  <si>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</si>
  <si>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</si>
  <si>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</si>
  <si>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</si>
  <si>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</si>
  <si>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</si>
  <si>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</si>
  <si>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</si>
  <si>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</si>
  <si>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</si>
  <si>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</si>
  <si>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</si>
  <si>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</si>
  <si>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</si>
  <si>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</si>
  <si>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</si>
  <si>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</si>
  <si>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</si>
  <si>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</si>
  <si>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</si>
  <si>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</si>
  <si>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</si>
  <si>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</si>
  <si>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</si>
  <si>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</si>
  <si>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</si>
  <si>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</si>
  <si>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</si>
  <si>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</si>
  <si>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</si>
  <si>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</si>
  <si>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</si>
  <si>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</si>
  <si>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</si>
  <si>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</si>
  <si>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</si>
  <si>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</si>
  <si>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</si>
  <si>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</si>
  <si>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</si>
  <si>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</si>
  <si>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</si>
  <si>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</si>
  <si>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</si>
  <si>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</si>
  <si>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</si>
  <si>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</si>
  <si>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</si>
  <si>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</si>
  <si>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</si>
  <si>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</si>
  <si>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</si>
  <si>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</si>
  <si>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</si>
  <si>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</si>
  <si>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</si>
  <si>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</si>
  <si>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</si>
  <si>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</si>
  <si>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</si>
  <si>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</si>
  <si>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</si>
  <si>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</si>
  <si>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</si>
  <si>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</si>
  <si>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</si>
  <si>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</si>
  <si>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</si>
  <si>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</si>
  <si>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</si>
  <si>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</si>
  <si>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</si>
  <si>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</si>
  <si>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</si>
  <si>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</si>
  <si>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</si>
  <si>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</si>
  <si>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</si>
  <si>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</si>
  <si>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</si>
  <si>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</si>
  <si>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</si>
  <si>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</si>
  <si>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</si>
  <si>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</si>
  <si>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</si>
  <si>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</si>
  <si>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</si>
  <si>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</si>
  <si>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</si>
  <si>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</si>
  <si>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</si>
  <si>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</si>
  <si>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</si>
  <si>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</si>
  <si>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</si>
  <si>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</si>
  <si>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</si>
  <si>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</si>
  <si>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</si>
  <si>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</si>
  <si>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</si>
  <si>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</si>
  <si>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</si>
  <si>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</si>
  <si>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</si>
  <si>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</si>
  <si>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</si>
  <si>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</si>
  <si>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</si>
  <si>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</si>
  <si>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</si>
  <si>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</si>
  <si>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</si>
  <si>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</si>
  <si>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</si>
  <si>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</si>
  <si>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</si>
  <si>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</si>
  <si>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</si>
  <si>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</si>
  <si>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</si>
  <si>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</si>
  <si>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</si>
  <si>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</si>
  <si>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</si>
  <si>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</si>
  <si>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</si>
  <si>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</si>
  <si>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</si>
  <si>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</si>
  <si>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</si>
  <si>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</si>
  <si>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</si>
  <si>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</si>
  <si>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</si>
  <si>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</si>
  <si>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</si>
  <si>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</si>
  <si>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</si>
  <si>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</si>
  <si>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</si>
  <si>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</si>
  <si>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</si>
  <si>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</si>
  <si>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</si>
  <si>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</si>
  <si>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</si>
  <si>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</si>
  <si>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</si>
  <si>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</si>
  <si>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</si>
  <si>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</si>
  <si>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</si>
  <si>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</si>
  <si>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</si>
  <si>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</si>
  <si>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</si>
  <si>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</si>
  <si>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</si>
  <si>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</si>
  <si>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</si>
  <si>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</si>
  <si>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</si>
  <si>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</si>
  <si>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</si>
  <si>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</si>
  <si>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</si>
  <si>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</si>
  <si>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</si>
  <si>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</si>
  <si>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</si>
  <si>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</si>
  <si>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</si>
  <si>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</si>
  <si>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</si>
  <si>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</si>
  <si>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</si>
  <si>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</si>
  <si>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</si>
  <si>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</si>
  <si>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</si>
  <si>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</si>
  <si>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</si>
  <si>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</si>
  <si>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</si>
  <si>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</si>
  <si>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</si>
  <si>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</si>
  <si>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</si>
  <si>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</si>
  <si>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</si>
  <si>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</si>
  <si>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</si>
  <si>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</si>
  <si>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</si>
  <si>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</si>
  <si>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</si>
  <si>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</si>
  <si>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</si>
  <si>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</si>
  <si>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</si>
  <si>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</si>
  <si>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</si>
  <si>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</si>
  <si>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</si>
  <si>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</si>
  <si>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</si>
  <si>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</si>
  <si>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</si>
  <si>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</si>
  <si>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</si>
  <si>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</si>
  <si>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</si>
  <si>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</si>
  <si>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</si>
  <si>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</si>
  <si>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</si>
  <si>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</si>
  <si>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</si>
  <si>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</si>
  <si>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</si>
  <si>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</si>
  <si>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</si>
  <si>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</si>
  <si>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</si>
  <si>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</si>
  <si>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</si>
  <si>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</si>
  <si>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</si>
  <si>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</si>
  <si>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</si>
  <si>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</si>
  <si>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</si>
  <si>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</si>
  <si>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</si>
  <si>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</si>
  <si>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</si>
  <si>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</si>
  <si>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</si>
  <si>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</si>
  <si>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</si>
  <si>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</si>
  <si>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</si>
  <si>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</si>
  <si>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</si>
  <si>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</si>
  <si>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</si>
  <si>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</si>
  <si>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</si>
  <si>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</si>
  <si>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</si>
  <si>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</si>
  <si>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</si>
  <si>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</si>
  <si>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</si>
  <si>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</si>
  <si>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</si>
  <si>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</si>
  <si>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</si>
  <si>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</si>
  <si>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</si>
  <si>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</si>
  <si>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</si>
  <si>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</si>
  <si>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</si>
  <si>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</si>
  <si>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</si>
  <si>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</si>
  <si>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</si>
  <si>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</si>
  <si>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</si>
  <si>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</si>
  <si>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</si>
  <si>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</si>
  <si>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</si>
  <si>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</si>
  <si>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</si>
  <si>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</si>
  <si>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</si>
  <si>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</si>
  <si>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</si>
  <si>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</si>
  <si>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</si>
  <si>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</si>
  <si>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</si>
  <si>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</si>
  <si>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</si>
  <si>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</si>
  <si>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</si>
  <si>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</si>
  <si>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</si>
  <si>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</si>
  <si>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</si>
  <si>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</si>
  <si>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</si>
  <si>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</si>
  <si>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</si>
  <si>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</si>
  <si>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</si>
  <si>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</si>
  <si>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</si>
  <si>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</si>
  <si>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</si>
  <si>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</si>
  <si>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</si>
  <si>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</si>
  <si>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</si>
  <si>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</si>
  <si>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</si>
  <si>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</si>
  <si>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</si>
  <si>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</si>
  <si>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</si>
  <si>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</si>
  <si>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</si>
  <si>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</si>
  <si>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</si>
  <si>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</si>
  <si>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</si>
  <si>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</si>
  <si>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</si>
  <si>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</si>
  <si>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</si>
  <si>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</si>
  <si>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</si>
  <si>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</si>
  <si>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</si>
  <si>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</si>
  <si>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</si>
  <si>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</si>
  <si>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</si>
  <si>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</si>
  <si>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</si>
  <si>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</si>
  <si>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</si>
  <si>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</si>
  <si>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</si>
  <si>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</si>
  <si>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</si>
  <si>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</si>
  <si>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</si>
  <si>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</si>
  <si>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</si>
  <si>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</si>
  <si>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</si>
  <si>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</si>
  <si>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</si>
  <si>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</si>
  <si>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</si>
  <si>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</si>
  <si>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</si>
  <si>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</si>
  <si>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</si>
  <si>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</si>
  <si>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</si>
  <si>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</si>
  <si>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</si>
  <si>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</si>
  <si>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</si>
  <si>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</si>
  <si>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</si>
  <si>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</si>
  <si>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</si>
  <si>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</si>
  <si>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</si>
  <si>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</si>
  <si>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</si>
  <si>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</si>
  <si>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</si>
  <si>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</si>
  <si>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</si>
  <si>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</si>
  <si>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</si>
  <si>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</si>
  <si>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</si>
  <si>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</si>
  <si>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</si>
  <si>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</si>
  <si>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</si>
  <si>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</si>
  <si>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</si>
  <si>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</si>
  <si>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</si>
  <si>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</si>
  <si>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</si>
  <si>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</si>
  <si>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</si>
  <si>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</si>
  <si>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</si>
  <si>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</si>
  <si>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</si>
  <si>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</si>
  <si>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</si>
  <si>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</si>
  <si>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</si>
  <si>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</si>
  <si>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</si>
  <si>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</si>
  <si>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</si>
  <si>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</si>
  <si>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</si>
  <si>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</si>
  <si>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</si>
  <si>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</si>
  <si>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</si>
  <si>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</si>
  <si>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</si>
  <si>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</si>
  <si>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</si>
  <si>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</si>
  <si>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</si>
  <si>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</si>
  <si>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</si>
  <si>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</si>
  <si>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</si>
  <si>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</si>
  <si>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</si>
  <si>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</si>
  <si>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</si>
  <si>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</si>
  <si>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</si>
  <si>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</si>
  <si>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</si>
  <si>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</si>
  <si>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</si>
  <si>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</si>
  <si>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</si>
  <si>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</si>
  <si>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</si>
  <si>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</si>
  <si>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</si>
  <si>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</si>
  <si>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</si>
  <si>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</si>
  <si>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</si>
  <si>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</si>
  <si>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</si>
  <si>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</si>
  <si>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</si>
  <si>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</si>
  <si>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</si>
  <si>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</si>
  <si>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</si>
  <si>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</si>
  <si>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</si>
  <si>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</si>
  <si>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</si>
  <si>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</si>
  <si>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</si>
  <si>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</si>
  <si>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</si>
  <si>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</si>
  <si>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</si>
  <si>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</si>
  <si>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</si>
  <si>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</si>
  <si>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</si>
  <si>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</si>
  <si>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</si>
  <si>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</si>
  <si>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</si>
  <si>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</si>
  <si>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</si>
  <si>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</si>
  <si>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</si>
  <si>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</si>
  <si>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</si>
  <si>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</si>
  <si>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</si>
  <si>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</si>
  <si>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</si>
  <si>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</si>
  <si>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</si>
  <si>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</si>
  <si>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</si>
  <si>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</si>
  <si>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</si>
  <si>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</si>
  <si>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</si>
  <si>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</si>
  <si>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</si>
  <si>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</si>
  <si>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</si>
  <si>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</si>
  <si>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</si>
  <si>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</si>
  <si>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</si>
  <si>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</si>
  <si>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</si>
  <si>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</si>
  <si>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</si>
  <si>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</si>
  <si>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</si>
  <si>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</si>
  <si>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</si>
  <si>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</si>
  <si>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</si>
  <si>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</si>
  <si>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</si>
  <si>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</si>
  <si>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</si>
  <si>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</si>
  <si>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</si>
  <si>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</si>
  <si>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</si>
  <si>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</si>
  <si>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</si>
  <si>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</si>
  <si>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</si>
  <si>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</si>
  <si>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</si>
  <si>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</si>
  <si>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</si>
  <si>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</si>
  <si>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</si>
  <si>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</si>
  <si>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</si>
  <si>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</si>
  <si>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</si>
  <si>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</si>
  <si>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</si>
  <si>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</si>
  <si>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</si>
  <si>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</si>
  <si>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</si>
  <si>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</si>
  <si>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</si>
  <si>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</si>
  <si>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</si>
  <si>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</si>
  <si>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</si>
  <si>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</si>
  <si>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</si>
  <si>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</si>
  <si>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</si>
  <si>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</si>
  <si>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</si>
  <si>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</si>
  <si>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</si>
  <si>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</si>
  <si>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</si>
  <si>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</si>
  <si>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</si>
  <si>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</si>
  <si>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</si>
  <si>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</si>
  <si>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</si>
  <si>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</si>
  <si>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</si>
  <si>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</si>
  <si>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</si>
  <si>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</si>
  <si>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</si>
  <si>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</si>
  <si>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</si>
  <si>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</si>
  <si>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</si>
  <si>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</si>
  <si>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</si>
  <si>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</si>
  <si>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</si>
  <si>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</si>
  <si>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</si>
  <si>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</si>
  <si>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</si>
  <si>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</si>
  <si>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</si>
  <si>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</si>
  <si>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</si>
  <si>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</si>
  <si>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</si>
  <si>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</si>
  <si>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</si>
  <si>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</si>
  <si>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</si>
  <si>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</si>
  <si>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</si>
  <si>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</si>
  <si>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</si>
  <si>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</si>
  <si>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</si>
  <si>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</si>
  <si>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</si>
  <si>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</si>
  <si>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</si>
  <si>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</si>
  <si>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</si>
  <si>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</si>
  <si>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</si>
  <si>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</si>
  <si>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</si>
  <si>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</si>
  <si>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</si>
  <si>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</si>
  <si>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</si>
  <si>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</si>
  <si>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</si>
  <si>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</si>
  <si>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</si>
  <si>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</si>
  <si>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</si>
  <si>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</si>
  <si>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</si>
  <si>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</si>
  <si>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</si>
  <si>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</si>
  <si>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</si>
  <si>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</si>
  <si>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</si>
  <si>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</si>
  <si>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</si>
  <si>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</si>
  <si>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</si>
  <si>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</si>
  <si>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</si>
  <si>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</si>
  <si>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</si>
  <si>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</si>
  <si>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</si>
  <si>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</si>
  <si>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</si>
  <si>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</si>
  <si>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</si>
  <si>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</si>
  <si>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</si>
  <si>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</si>
  <si>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</si>
  <si>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</si>
  <si>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</si>
  <si>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</si>
  <si>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</si>
  <si>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</si>
  <si>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</si>
  <si>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</si>
  <si>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</si>
  <si>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</si>
  <si>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</si>
  <si>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</si>
  <si>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</si>
  <si>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</si>
  <si>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</si>
  <si>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</si>
  <si>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</si>
  <si>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</si>
  <si>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</si>
  <si>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</si>
  <si>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</si>
  <si>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</si>
  <si>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</si>
  <si>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</si>
  <si>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</si>
  <si>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</si>
  <si>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</si>
  <si>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</si>
  <si>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</si>
  <si>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</si>
  <si>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</si>
  <si>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</si>
  <si>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</si>
  <si>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</si>
  <si>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</si>
  <si>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</si>
  <si>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</si>
  <si>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</si>
  <si>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</si>
  <si>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</si>
  <si>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</si>
  <si>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</si>
  <si>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</si>
  <si>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</si>
  <si>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</si>
  <si>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</si>
  <si>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</si>
  <si>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</si>
  <si>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</si>
  <si>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</si>
  <si>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</si>
  <si>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</si>
  <si>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</si>
  <si>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</si>
  <si>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</si>
  <si>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</si>
  <si>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</si>
  <si>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</si>
  <si>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</si>
  <si>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</si>
  <si>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</si>
  <si>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</si>
  <si>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</si>
  <si>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</si>
  <si>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</si>
  <si>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</si>
  <si>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</si>
  <si>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</si>
  <si>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</si>
  <si>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</si>
  <si>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</si>
  <si>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</si>
  <si>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</si>
  <si>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</si>
  <si>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</si>
  <si>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</si>
  <si>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</si>
  <si>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</si>
  <si>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</si>
  <si>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</si>
  <si>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</si>
  <si>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</si>
  <si>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</si>
  <si>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</si>
  <si>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</si>
  <si>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</si>
  <si>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</si>
  <si>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</si>
  <si>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</si>
  <si>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</si>
  <si>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</si>
  <si>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</si>
  <si>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</si>
  <si>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</si>
  <si>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</si>
  <si>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</si>
  <si>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</si>
  <si>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</si>
  <si>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</si>
  <si>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</si>
  <si>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</si>
  <si>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</si>
  <si>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</si>
  <si>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</si>
  <si>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</si>
  <si>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</si>
  <si>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</si>
  <si>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</si>
  <si>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</si>
  <si>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</si>
  <si>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</si>
  <si>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</si>
  <si>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</si>
  <si>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</si>
  <si>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</si>
  <si>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</si>
  <si>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</si>
  <si>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</si>
  <si>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</si>
  <si>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</si>
  <si>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</si>
  <si>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</si>
  <si>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</si>
  <si>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</si>
  <si>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</si>
  <si>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</si>
  <si>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</si>
  <si>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</si>
  <si>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</si>
  <si>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</si>
  <si>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</si>
  <si>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</si>
  <si>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</si>
  <si>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</si>
  <si>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</si>
  <si>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</si>
  <si>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</si>
  <si>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</si>
  <si>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</si>
  <si>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</si>
  <si>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</si>
  <si>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</si>
  <si>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</si>
  <si>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</si>
  <si>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</si>
  <si>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</si>
  <si>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</si>
  <si>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</si>
  <si>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</si>
  <si>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</si>
  <si>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</si>
  <si>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</si>
  <si>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</si>
  <si>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</si>
  <si>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</si>
  <si>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</si>
  <si>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</si>
  <si>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</si>
  <si>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</si>
  <si>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</si>
  <si>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</si>
  <si>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</si>
  <si>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</si>
  <si>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</si>
  <si>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</si>
  <si>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</si>
  <si>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</si>
  <si>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</si>
  <si>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</si>
  <si>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</si>
  <si>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</si>
  <si>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</si>
  <si>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</si>
  <si>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</si>
  <si>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</si>
  <si>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</si>
  <si>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</si>
  <si>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</si>
  <si>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</si>
  <si>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</si>
  <si>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</si>
  <si>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</si>
  <si>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</si>
  <si>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</si>
  <si>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</si>
  <si>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</si>
  <si>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</si>
  <si>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</si>
  <si>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</si>
  <si>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</si>
  <si>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</si>
  <si>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</si>
  <si>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</si>
  <si>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</si>
  <si>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</si>
  <si>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</si>
  <si>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</si>
  <si>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</si>
  <si>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</si>
  <si>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</si>
  <si>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</si>
  <si>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</si>
  <si>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</si>
  <si>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</si>
  <si>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</si>
  <si>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</si>
  <si>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</si>
  <si>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</si>
  <si>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</si>
  <si>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</si>
  <si>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</si>
  <si>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</si>
  <si>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</si>
  <si>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</si>
  <si>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</si>
  <si>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</si>
  <si>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</si>
  <si>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</si>
  <si>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</si>
  <si>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</si>
  <si>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</si>
  <si>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</si>
  <si>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</si>
  <si>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</si>
  <si>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</si>
  <si>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</si>
  <si>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</si>
  <si>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</si>
  <si>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</si>
  <si>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</si>
  <si>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</si>
  <si>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</si>
  <si>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</si>
  <si>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</si>
  <si>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</si>
  <si>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</si>
  <si>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</si>
  <si>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</si>
  <si>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</si>
  <si>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</si>
  <si>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</si>
  <si>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</si>
  <si>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</si>
  <si>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</si>
  <si>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</si>
  <si>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</si>
  <si>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</si>
  <si>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</si>
  <si>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</si>
  <si>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</si>
  <si>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</si>
  <si>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</si>
  <si>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</si>
  <si>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</si>
  <si>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</si>
  <si>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</si>
  <si>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</si>
  <si>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</si>
  <si>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</si>
  <si>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</si>
  <si>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</si>
  <si>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</si>
  <si>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</si>
  <si>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</si>
  <si>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</si>
  <si>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</si>
  <si>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</si>
  <si>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</si>
  <si>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</si>
  <si>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</si>
  <si>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</si>
  <si>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</si>
  <si>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</si>
  <si>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</si>
  <si>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</si>
  <si>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</si>
  <si>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</si>
  <si>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</si>
  <si>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</si>
  <si>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</si>
  <si>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</si>
  <si>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</si>
  <si>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</si>
  <si>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</si>
  <si>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</si>
  <si>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</si>
  <si>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</si>
  <si>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</si>
  <si>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</si>
  <si>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</si>
  <si>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</si>
  <si>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</si>
  <si>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</si>
  <si>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</si>
  <si>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</si>
  <si>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</si>
  <si>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</si>
  <si>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</si>
  <si>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</si>
  <si>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</si>
  <si>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</si>
  <si>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</si>
  <si>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</si>
  <si>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</si>
  <si>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</si>
  <si>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</si>
  <si>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</si>
  <si>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</si>
  <si>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</si>
  <si>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</si>
  <si>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</si>
  <si>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</si>
  <si>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</si>
  <si>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</si>
  <si>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</si>
  <si>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</si>
  <si>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</si>
  <si>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</si>
  <si>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</si>
  <si>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</si>
  <si>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</si>
  <si>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</si>
  <si>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</si>
  <si>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</si>
  <si>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</si>
  <si>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</si>
  <si>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</si>
  <si>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</si>
  <si>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</si>
  <si>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</si>
  <si>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</si>
  <si>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</si>
  <si>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</si>
  <si>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</si>
  <si>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</si>
  <si>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</si>
  <si>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</si>
  <si>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</si>
  <si>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</si>
  <si>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</si>
  <si>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</si>
  <si>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</si>
  <si>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</si>
  <si>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</si>
  <si>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</si>
  <si>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</si>
  <si>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</si>
  <si>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</si>
  <si>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</si>
  <si>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</si>
  <si>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</si>
  <si>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</si>
  <si>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</si>
  <si>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</si>
  <si>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</si>
  <si>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</si>
  <si>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</si>
  <si>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</si>
  <si>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</si>
  <si>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</si>
  <si>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</si>
  <si>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</si>
  <si>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</si>
  <si>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</si>
  <si>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</si>
  <si>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</si>
  <si>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</si>
  <si>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</si>
  <si>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</si>
  <si>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</si>
  <si>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</si>
  <si>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</si>
  <si>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</si>
  <si>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</si>
  <si>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</si>
  <si>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</si>
  <si>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</si>
  <si>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</si>
  <si>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</si>
  <si>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</si>
  <si>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</si>
  <si>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</si>
  <si>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</si>
  <si>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</si>
  <si>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</si>
  <si>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</si>
  <si>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</si>
  <si>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</si>
  <si>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</si>
  <si>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</si>
  <si>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</si>
  <si>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</si>
  <si>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</si>
  <si>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</si>
  <si>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</si>
  <si>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</si>
  <si>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</si>
  <si>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</si>
  <si>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</si>
  <si>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</si>
  <si>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</si>
  <si>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</si>
  <si>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</si>
  <si>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</si>
  <si>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</si>
  <si>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</si>
  <si>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</si>
  <si>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</si>
  <si>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</si>
  <si>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</si>
  <si>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</si>
  <si>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</si>
  <si>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</si>
  <si>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</si>
  <si>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</si>
  <si>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</si>
  <si>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</si>
  <si>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</si>
  <si>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</si>
  <si>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</si>
  <si>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</si>
  <si>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</si>
  <si>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</si>
  <si>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</si>
  <si>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</si>
  <si>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</si>
  <si>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</si>
  <si>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</si>
  <si>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</si>
  <si>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</si>
  <si>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</si>
  <si>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</si>
  <si>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</si>
  <si>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</si>
  <si>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</si>
  <si>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</si>
  <si>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</si>
  <si>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</si>
  <si>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</si>
  <si>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</si>
  <si>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</si>
  <si>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</si>
  <si>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</si>
  <si>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</si>
  <si>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</si>
  <si>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</si>
  <si>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</si>
  <si>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</si>
  <si>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</si>
  <si>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</si>
  <si>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</si>
  <si>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</si>
  <si>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</si>
  <si>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</si>
  <si>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</si>
  <si>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</si>
  <si>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</si>
  <si>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</si>
  <si>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</si>
  <si>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</si>
  <si>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</si>
  <si>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</si>
  <si>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</si>
  <si>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</si>
  <si>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</si>
  <si>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</si>
  <si>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</si>
  <si>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</si>
  <si>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</si>
  <si>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</si>
  <si>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</si>
  <si>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</si>
  <si>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</si>
  <si>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</si>
  <si>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</si>
  <si>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</si>
  <si>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</si>
  <si>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</si>
  <si>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</si>
  <si>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</si>
  <si>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</si>
  <si>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</si>
  <si>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</si>
  <si>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</si>
  <si>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</si>
  <si>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</si>
  <si>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</si>
  <si>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</si>
  <si>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</si>
  <si>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</si>
  <si>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</si>
  <si>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</si>
  <si>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</si>
  <si>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</si>
  <si>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</si>
  <si>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</si>
  <si>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</si>
  <si>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</si>
  <si>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</si>
  <si>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</si>
  <si>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</si>
  <si>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</si>
  <si>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</si>
  <si>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</si>
  <si>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</si>
  <si>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</si>
  <si>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</si>
  <si>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</si>
  <si>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</si>
  <si>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</si>
  <si>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</si>
  <si>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</si>
  <si>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</si>
  <si>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</si>
  <si>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</si>
  <si>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</si>
  <si>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</si>
  <si>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</si>
  <si>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</si>
  <si>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</si>
  <si>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</si>
  <si>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</si>
  <si>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</si>
  <si>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</si>
  <si>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</si>
  <si>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</si>
  <si>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</si>
  <si>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</si>
  <si>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</si>
  <si>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</si>
  <si>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</si>
  <si>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</si>
  <si>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</si>
  <si>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</si>
  <si>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</si>
  <si>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</si>
  <si>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</si>
  <si>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</si>
  <si>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</si>
  <si>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</si>
  <si>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</si>
  <si>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</si>
  <si>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</si>
  <si>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</si>
  <si>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</si>
  <si>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</si>
  <si>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</si>
  <si>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</si>
  <si>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</si>
  <si>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</si>
  <si>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</si>
  <si>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</si>
  <si>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</si>
  <si>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</si>
  <si>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</si>
  <si>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</si>
  <si>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</si>
  <si>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</si>
  <si>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</si>
  <si>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</si>
  <si>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</si>
  <si>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</si>
  <si>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</si>
  <si>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</si>
  <si>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</si>
  <si>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</si>
  <si>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</si>
  <si>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</si>
  <si>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</si>
  <si>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</si>
  <si>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</si>
  <si>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</si>
  <si>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</si>
  <si>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</si>
  <si>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</si>
  <si>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</si>
  <si>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</si>
  <si>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</si>
  <si>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</si>
  <si>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</si>
  <si>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</si>
  <si>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</si>
  <si>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</si>
  <si>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</si>
  <si>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</si>
  <si>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</si>
  <si>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</si>
  <si>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</si>
  <si>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</si>
  <si>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</si>
  <si>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</si>
  <si>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</si>
  <si>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</si>
  <si>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</si>
  <si>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</si>
  <si>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</si>
  <si>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</si>
  <si>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</si>
  <si>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</si>
  <si>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</si>
  <si>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</si>
  <si>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</si>
  <si>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</si>
  <si>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</si>
  <si>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</si>
  <si>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</si>
  <si>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</si>
  <si>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</si>
  <si>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</si>
  <si>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</si>
  <si>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</si>
  <si>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</si>
  <si>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</si>
  <si>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</si>
  <si>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</si>
  <si>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</si>
  <si>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</si>
  <si>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</si>
  <si>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</si>
  <si>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</si>
  <si>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</si>
  <si>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</si>
  <si>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</si>
  <si>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</si>
  <si>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</si>
  <si>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</si>
  <si>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</si>
  <si>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</si>
  <si>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</si>
  <si>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</si>
  <si>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</si>
  <si>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</si>
  <si>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</si>
  <si>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</si>
  <si>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</si>
  <si>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</si>
  <si>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</si>
  <si>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</si>
  <si>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</si>
  <si>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</si>
  <si>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</si>
  <si>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</si>
  <si>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</si>
  <si>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</si>
  <si>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</si>
  <si>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</si>
  <si>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</si>
  <si>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</si>
  <si>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</si>
  <si>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</si>
  <si>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</si>
  <si>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</si>
  <si>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</si>
  <si>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</si>
  <si>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</si>
  <si>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</si>
  <si>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</si>
  <si>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</si>
  <si>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</si>
  <si>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</si>
  <si>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</si>
  <si>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</si>
  <si>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</si>
  <si>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</si>
  <si>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</si>
  <si>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</si>
  <si>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</si>
  <si>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</si>
  <si>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</si>
  <si>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</si>
  <si>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</si>
  <si>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</si>
  <si>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</si>
  <si>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</si>
  <si>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</si>
  <si>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</si>
  <si>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</si>
  <si>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</si>
  <si>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</si>
  <si>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</si>
  <si>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</si>
  <si>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</si>
  <si>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</si>
  <si>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</si>
  <si>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</si>
  <si>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</si>
  <si>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</si>
  <si>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</si>
  <si>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</si>
  <si>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</si>
  <si>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</si>
  <si>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</si>
  <si>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</si>
  <si>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</si>
  <si>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</si>
  <si>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</si>
  <si>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</si>
  <si>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</si>
  <si>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</si>
  <si>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</si>
  <si>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</si>
  <si>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</si>
  <si>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</si>
  <si>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</si>
  <si>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</si>
  <si>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</si>
  <si>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</si>
  <si>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</si>
  <si>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</si>
  <si>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</si>
  <si>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</si>
  <si>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</si>
  <si>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</si>
  <si>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</si>
  <si>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</si>
  <si>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</si>
  <si>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</si>
  <si>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</si>
  <si>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</si>
  <si>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</si>
  <si>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</si>
  <si>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</si>
  <si>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</si>
  <si>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</si>
  <si>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</si>
  <si>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</si>
  <si>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</si>
  <si>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</si>
  <si>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</si>
  <si>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</si>
  <si>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</si>
  <si>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</si>
  <si>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</si>
  <si>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</si>
  <si>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</si>
  <si>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</si>
  <si>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</si>
  <si>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</si>
  <si>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</si>
  <si>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</si>
  <si>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</si>
  <si>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</si>
  <si>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</si>
  <si>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</si>
  <si>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</si>
  <si>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</si>
  <si>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</si>
  <si>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</si>
  <si>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</si>
  <si>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</si>
  <si>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</si>
  <si>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</si>
  <si>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</si>
  <si>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</si>
  <si>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</si>
  <si>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</si>
  <si>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</si>
  <si>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</si>
  <si>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</si>
  <si>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</si>
  <si>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</si>
  <si>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</si>
  <si>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</si>
  <si>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</si>
  <si>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</si>
  <si>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</si>
  <si>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</si>
  <si>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</si>
  <si>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</si>
  <si>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</si>
  <si>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</si>
  <si>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</si>
  <si>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</si>
  <si>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</si>
  <si>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</si>
  <si>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</si>
  <si>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</si>
  <si>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</si>
  <si>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</si>
  <si>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</si>
  <si>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</si>
  <si>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</si>
  <si>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</si>
  <si>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</si>
  <si>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</si>
  <si>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</si>
  <si>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</si>
  <si>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</si>
  <si>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</si>
  <si>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</si>
  <si>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</si>
  <si>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</si>
  <si>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</si>
  <si>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</si>
  <si>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</si>
  <si>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</si>
  <si>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</si>
  <si>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</si>
  <si>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</si>
  <si>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</si>
  <si>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</si>
  <si>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</si>
  <si>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</si>
  <si>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</si>
  <si>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</si>
  <si>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</si>
  <si>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</si>
  <si>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</si>
  <si>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</si>
  <si>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</si>
  <si>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</si>
  <si>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</si>
  <si>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</si>
  <si>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</si>
  <si>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</si>
  <si>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</si>
  <si>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</si>
  <si>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</si>
  <si>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</si>
  <si>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</si>
  <si>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</si>
  <si>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</si>
  <si>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</si>
  <si>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</si>
  <si>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</si>
  <si>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</si>
  <si>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</si>
  <si>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</si>
  <si>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</si>
  <si>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</si>
  <si>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</si>
  <si>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</si>
  <si>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</si>
  <si>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</si>
  <si>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</si>
  <si>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</si>
  <si>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</si>
  <si>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</si>
  <si>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</si>
  <si>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</si>
  <si>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</si>
  <si>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</si>
  <si>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</si>
  <si>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</si>
  <si>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</si>
  <si>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</si>
  <si>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</si>
  <si>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</si>
  <si>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</si>
  <si>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</si>
  <si>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</si>
  <si>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</si>
  <si>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</si>
  <si>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</si>
  <si>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</si>
  <si>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</si>
  <si>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</si>
  <si>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</si>
  <si>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</si>
  <si>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</si>
  <si>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</si>
  <si>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</si>
  <si>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</si>
  <si>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</si>
  <si>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</si>
  <si>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</si>
  <si>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</si>
  <si>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</si>
  <si>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</si>
  <si>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</si>
  <si>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</si>
  <si>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</si>
  <si>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</si>
  <si>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</si>
  <si>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</si>
  <si>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</si>
  <si>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</si>
  <si>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</si>
  <si>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</si>
  <si>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</si>
  <si>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</si>
  <si>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</si>
  <si>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</si>
  <si>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</si>
  <si>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</si>
  <si>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</si>
  <si>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</si>
  <si>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</si>
  <si>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</si>
  <si>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</si>
  <si>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</si>
  <si>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</si>
  <si>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</si>
  <si>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</si>
  <si>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</si>
  <si>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</si>
  <si>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</si>
  <si>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</si>
  <si>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</si>
  <si>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</si>
  <si>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</si>
  <si>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</si>
  <si>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</si>
  <si>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</si>
  <si>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</si>
  <si>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</si>
  <si>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</si>
  <si>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</si>
  <si>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</si>
  <si>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</si>
  <si>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</si>
  <si>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</si>
  <si>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</si>
  <si>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</si>
  <si>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</si>
  <si>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</si>
  <si>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</si>
  <si>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</si>
  <si>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</si>
  <si>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</si>
  <si>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</si>
  <si>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</si>
  <si>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</si>
  <si>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</si>
  <si>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</si>
  <si>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</si>
  <si>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</si>
  <si>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</si>
  <si>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</si>
  <si>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</si>
  <si>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</si>
  <si>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</si>
  <si>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</si>
  <si>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</si>
  <si>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</si>
  <si>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</si>
  <si>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</si>
  <si>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</si>
  <si>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</si>
  <si>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</si>
  <si>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</si>
  <si>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</si>
  <si>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</si>
  <si>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</si>
  <si>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</si>
  <si>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</si>
  <si>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</si>
  <si>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</si>
  <si>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</si>
  <si>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</si>
  <si>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</si>
  <si>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</si>
  <si>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</si>
  <si>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</si>
  <si>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</si>
  <si>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</si>
  <si>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</si>
  <si>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</si>
  <si>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</si>
  <si>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</si>
  <si>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</si>
  <si>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</si>
  <si>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</si>
  <si>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</si>
  <si>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</si>
  <si>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</si>
  <si>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</si>
  <si>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</si>
  <si>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</si>
  <si>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</si>
  <si>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</si>
  <si>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</si>
  <si>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</si>
  <si>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</si>
  <si>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</si>
  <si>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</si>
  <si>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</si>
  <si>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</si>
  <si>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</si>
  <si>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</si>
  <si>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</si>
  <si>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</si>
  <si>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</si>
  <si>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</si>
  <si>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</si>
  <si>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</si>
  <si>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</si>
  <si>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</si>
  <si>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</si>
  <si>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</si>
  <si>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</si>
  <si>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</si>
  <si>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</si>
  <si>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</si>
  <si>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</si>
  <si>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</si>
  <si>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</si>
  <si>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</si>
  <si>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</si>
  <si>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</si>
  <si>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</si>
  <si>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</si>
  <si>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</si>
  <si>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</si>
  <si>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</si>
  <si>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</si>
  <si>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</si>
  <si>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</si>
  <si>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</si>
  <si>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</si>
  <si>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</si>
  <si>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</si>
  <si>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</si>
  <si>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</si>
  <si>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</si>
  <si>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</si>
  <si>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</si>
  <si>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</si>
  <si>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</si>
  <si>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</si>
  <si>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</si>
  <si>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</si>
  <si>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</si>
  <si>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</si>
  <si>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</si>
  <si>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</si>
  <si>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</si>
  <si>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</si>
  <si>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</si>
  <si>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</si>
  <si>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</si>
  <si>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</si>
  <si>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</si>
  <si>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</si>
  <si>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</si>
  <si>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</si>
  <si>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</si>
  <si>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</si>
  <si>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</si>
  <si>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</si>
  <si>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</si>
  <si>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</si>
  <si>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</si>
  <si>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</si>
  <si>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</si>
  <si>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</si>
  <si>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</si>
  <si>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</si>
  <si>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</si>
  <si>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</si>
  <si>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</si>
  <si>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</si>
  <si>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</si>
  <si>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</si>
  <si>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</si>
  <si>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</si>
  <si>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</si>
  <si>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</si>
  <si>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</si>
  <si>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</si>
  <si>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</si>
  <si>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</si>
  <si>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</si>
  <si>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</si>
  <si>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</si>
  <si>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</si>
  <si>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</si>
  <si>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</si>
  <si>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</si>
  <si>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</si>
  <si>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</si>
  <si>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</si>
  <si>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</si>
  <si>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</si>
  <si>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</si>
  <si>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</si>
  <si>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</si>
  <si>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</si>
  <si>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</si>
  <si>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</si>
  <si>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</si>
  <si>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</si>
  <si>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</si>
  <si>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</si>
  <si>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</si>
  <si>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</si>
  <si>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</si>
  <si>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</si>
  <si>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</si>
  <si>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</si>
  <si>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</si>
  <si>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</si>
  <si>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</si>
  <si>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</si>
  <si>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</si>
  <si>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</si>
  <si>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</si>
  <si>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</si>
  <si>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</si>
  <si>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</si>
  <si>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</si>
  <si>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</si>
  <si>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</si>
  <si>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</si>
  <si>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</si>
  <si>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</si>
  <si>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</si>
  <si>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</si>
  <si>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</si>
  <si>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</si>
  <si>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</si>
  <si>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</si>
  <si>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</si>
  <si>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</si>
  <si>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</si>
  <si>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</si>
  <si>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</si>
  <si>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</si>
  <si>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</si>
  <si>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</si>
  <si>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</si>
  <si>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</si>
  <si>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</si>
  <si>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</si>
  <si>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</si>
  <si>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</si>
  <si>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</si>
  <si>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</si>
  <si>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</si>
  <si>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</si>
  <si>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</si>
  <si>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</si>
  <si>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</si>
  <si>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</si>
  <si>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</si>
  <si>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</si>
  <si>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</si>
  <si>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</si>
  <si>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</si>
  <si>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</si>
  <si>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</si>
  <si>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</si>
  <si>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</si>
  <si>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</si>
  <si>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</si>
  <si>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</si>
  <si>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</si>
  <si>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</si>
  <si>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</si>
  <si>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</si>
  <si>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</si>
  <si>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</si>
  <si>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</si>
  <si>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</si>
  <si>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</si>
  <si>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</si>
  <si>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</si>
  <si>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</si>
  <si>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</si>
  <si>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</si>
  <si>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</si>
  <si>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</si>
  <si>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</si>
  <si>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</si>
  <si>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</si>
  <si>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</si>
  <si>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</si>
  <si>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</si>
  <si>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</si>
  <si>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</si>
  <si>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</si>
  <si>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</si>
  <si>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</si>
  <si>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</si>
  <si>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</si>
  <si>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2021-76-10001829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</si>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</sst>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4" zoomScale="111" zoomScaleNormal="70"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44194.793781365741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12" t="str">
        <f>HYPERLINK("#Integrante_1!A109","CAPACIDAD RESIDUAL")</f>
        <v>CAPACIDAD RESIDUAL</v>
      </c>
      <c r="F8" s="213"/>
      <c r="G8" s="214"/>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12" t="str">
        <f>HYPERLINK("#Integrante_1!A162","TALENTO HUMANO")</f>
        <v>TALENTO HUMANO</v>
      </c>
      <c r="F9" s="213"/>
      <c r="G9" s="214"/>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12" t="str">
        <f>HYPERLINK("#Integrante_1!F162","INFRAESTRUCTURA")</f>
        <v>INFRAESTRUCTURA</v>
      </c>
      <c r="F10" s="213"/>
      <c r="G10" s="214"/>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05" t="s">
        <v>8</v>
      </c>
      <c r="M15" s="205"/>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15"/>
      <c r="I20" s="150" t="s">
        <v>1155</v>
      </c>
      <c r="J20" s="151" t="s">
        <v>1035</v>
      </c>
      <c r="K20" s="152">
        <v>5540031819</v>
      </c>
      <c r="L20" s="153">
        <v>44246</v>
      </c>
      <c r="M20" s="153">
        <v>44561</v>
      </c>
      <c r="N20" s="136">
        <f>+(M20-L20)/30</f>
        <v>10.5</v>
      </c>
      <c r="O20" s="139"/>
      <c r="U20" s="135"/>
      <c r="V20" s="107">
        <f ca="1">NOW()</f>
        <v>44194.793781365741</v>
      </c>
      <c r="W20" s="107">
        <f ca="1">NOW()</f>
        <v>44194.793781365741</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str">
        <f>VLOOKUP(B20,EAS!A2:B1439,2,0)</f>
        <v>CORPORACION SOCIAL, EDUCATIVA Y PRODUCTIVA DEL PACIFICO Y COLOMBIA EDUCANDO AL NIÑO POR LA PAZ DE COLOMBIA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t="s">
        <v>2730</v>
      </c>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HYPERLINK("#Integrante_1!A1","INICIO")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28"/>
      <c r="S177" s="28" t="s">
        <v>2619</v>
      </c>
      <c r="T177" s="19"/>
      <c r="U177" s="19"/>
      <c r="V177" s="19"/>
      <c r="W177" s="19"/>
      <c r="X177" s="19"/>
      <c r="Y177" s="19"/>
      <c r="Z177" s="19"/>
      <c r="AA177" s="19"/>
      <c r="AB177" s="19"/>
    </row>
    <row r="178" spans="1:28" ht="24" x14ac:dyDescent="0.2">
      <c r="A178" s="9"/>
      <c r="B178" s="263"/>
      <c r="C178" s="264"/>
      <c r="D178" s="265"/>
      <c r="E178" s="28" t="s">
        <v>2621</v>
      </c>
      <c r="F178" s="28" t="s">
        <v>2622</v>
      </c>
      <c r="G178" s="28" t="s">
        <v>2623</v>
      </c>
      <c r="H178" s="5"/>
      <c r="I178" s="238"/>
      <c r="J178" s="239"/>
      <c r="K178" s="239"/>
      <c r="L178" s="240"/>
      <c r="M178" s="245"/>
      <c r="O178" s="8"/>
      <c r="Q178" s="19"/>
      <c r="R178" s="28" t="s">
        <v>2623</v>
      </c>
      <c r="S178" s="28" t="s">
        <v>2621</v>
      </c>
      <c r="T178" s="19"/>
      <c r="U178" s="19"/>
      <c r="V178" s="19"/>
      <c r="W178" s="19"/>
      <c r="X178" s="19"/>
      <c r="Y178" s="19"/>
      <c r="Z178" s="19"/>
      <c r="AA178" s="19"/>
      <c r="AB178" s="19"/>
    </row>
    <row r="179" spans="1:28" ht="24" x14ac:dyDescent="0.2">
      <c r="A179" s="9"/>
      <c r="B179" s="233" t="s">
        <v>2670</v>
      </c>
      <c r="C179" s="233"/>
      <c r="D179" s="233"/>
      <c r="E179" s="24">
        <v>0.02</v>
      </c>
      <c r="F179" s="179">
        <v>0.08</v>
      </c>
      <c r="G179" s="180">
        <f>IF(F179&gt;0,SUM(E179+F179),"")</f>
        <v>0.1</v>
      </c>
      <c r="H179" s="5"/>
      <c r="I179" s="241" t="s">
        <v>2674</v>
      </c>
      <c r="J179" s="242"/>
      <c r="K179" s="242"/>
      <c r="L179" s="243"/>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554003181.89999998</v>
      </c>
      <c r="F185" s="94"/>
      <c r="G185" s="95"/>
      <c r="H185" s="90"/>
      <c r="I185" s="92" t="s">
        <v>2632</v>
      </c>
      <c r="J185" s="185">
        <f>M179</f>
        <v>0.05</v>
      </c>
      <c r="K185" s="234" t="s">
        <v>2633</v>
      </c>
      <c r="L185" s="234"/>
      <c r="M185" s="96">
        <f>+J185*K20</f>
        <v>277001590.94999999</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E3" zoomScale="94" zoomScaleNormal="85" zoomScaleSheetLayoutView="40" zoomScalePageLayoutView="40" workbookViewId="0">
      <selection activeCell="D15" sqref="D15"/>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44194.793781365741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12" t="str">
        <f>HYPERLINK("#Integrante_2!A109","CAPACIDAD RESIDUAL")</f>
        <v>CAPACIDAD RESIDUAL</v>
      </c>
      <c r="F8" s="213"/>
      <c r="G8" s="214"/>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12" t="str">
        <f>HYPERLINK("#Integrante_2!A162","TALENTO HUMANO")</f>
        <v>TALENTO HUMANO</v>
      </c>
      <c r="F9" s="213"/>
      <c r="G9" s="214"/>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12" t="str">
        <f>HYPERLINK("#Integrante_2!F162","INFRAESTRUCTURA")</f>
        <v>INFRAESTRUCTURA</v>
      </c>
      <c r="F10" s="213"/>
      <c r="G10" s="214"/>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05" t="s">
        <v>8</v>
      </c>
      <c r="M15" s="205"/>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15"/>
      <c r="I20" s="150" t="s">
        <v>1155</v>
      </c>
      <c r="J20" s="151" t="s">
        <v>1035</v>
      </c>
      <c r="K20" s="152">
        <v>5540031819</v>
      </c>
      <c r="L20" s="153">
        <v>44246</v>
      </c>
      <c r="M20" s="153">
        <v>44561</v>
      </c>
      <c r="N20" s="136">
        <f>+(M20-L20)/30</f>
        <v>10.5</v>
      </c>
      <c r="O20" s="139"/>
      <c r="U20" s="135"/>
      <c r="V20" s="107">
        <f ca="1">NOW()</f>
        <v>44194.793781365741</v>
      </c>
      <c r="W20" s="107">
        <f ca="1">NOW()</f>
        <v>44194.793781365741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str">
        <f>VLOOKUP(B20,EAS!A2:B1439,2,0)</f>
        <v>ASOCIACIÓN DE ESTUDIANTES AFRODESCENDIENTES DE NARIÑO</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t="s">
        <v>2730</v>
      </c>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HYPERLINK("#Integrante_2!A1","INICIO")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19"/>
      <c r="S177" s="165"/>
      <c r="T177" s="19"/>
      <c r="U177" s="19"/>
      <c r="V177" s="19"/>
      <c r="W177" s="19"/>
      <c r="X177" s="19"/>
      <c r="Y177" s="19"/>
      <c r="Z177" s="19"/>
      <c r="AA177" s="19"/>
      <c r="AB177" s="19"/>
    </row>
    <row r="178" spans="1:28" ht="24" x14ac:dyDescent="0.2">
      <c r="A178" s="9"/>
      <c r="B178" s="263"/>
      <c r="C178" s="264"/>
      <c r="D178" s="265"/>
      <c r="E178" s="165" t="s">
        <v>2621</v>
      </c>
      <c r="F178" s="165" t="s">
        <v>2622</v>
      </c>
      <c r="G178" s="165" t="s">
        <v>2623</v>
      </c>
      <c r="H178" s="5"/>
      <c r="I178" s="263"/>
      <c r="J178" s="264"/>
      <c r="K178" s="264"/>
      <c r="L178" s="265"/>
      <c r="M178" s="245" t="s">
        <v>2622</v>
      </c>
      <c r="O178" s="8"/>
      <c r="Q178" s="19"/>
      <c r="R178" s="19"/>
      <c r="S178" s="165" t="s">
        <v>2623</v>
      </c>
      <c r="T178" s="19"/>
      <c r="U178" s="19"/>
      <c r="V178" s="19"/>
      <c r="W178" s="19"/>
      <c r="X178" s="19"/>
      <c r="Y178" s="19"/>
      <c r="Z178" s="19"/>
      <c r="AA178" s="19"/>
      <c r="AB178" s="19"/>
    </row>
    <row r="179" spans="1:28" ht="24" x14ac:dyDescent="0.2">
      <c r="A179" s="9"/>
      <c r="B179" s="233" t="s">
        <v>2670</v>
      </c>
      <c r="C179" s="233"/>
      <c r="D179" s="233"/>
      <c r="E179" s="24">
        <v>0.02</v>
      </c>
      <c r="F179" s="179">
        <v>0.08</v>
      </c>
      <c r="G179" s="180">
        <f>IF(F179&gt;0,SUM(E179+F179),"")</f>
        <v>0.1</v>
      </c>
      <c r="H179" s="5"/>
      <c r="I179" s="224" t="s">
        <v>2674</v>
      </c>
      <c r="J179" s="225"/>
      <c r="K179" s="225"/>
      <c r="L179" s="226"/>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554003181.89999998</v>
      </c>
      <c r="F185" s="94"/>
      <c r="G185" s="95"/>
      <c r="H185" s="90"/>
      <c r="I185" s="92" t="s">
        <v>2632</v>
      </c>
      <c r="J185" s="185">
        <f>M179</f>
        <v>0.05</v>
      </c>
      <c r="K185" s="234" t="s">
        <v>2633</v>
      </c>
      <c r="L185" s="234"/>
      <c r="M185" s="96">
        <f>+J185*K20</f>
        <v>277001590.94999999</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44194.793781365741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12" t="str">
        <f>HYPERLINK("#Integrante_3!A109","CAPACIDAD RESIDUAL")</f>
        <v>CAPACIDAD RESIDUAL</v>
      </c>
      <c r="F8" s="213"/>
      <c r="G8" s="214"/>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12" t="str">
        <f>HYPERLINK("#Integrante_3!A162","TALENTO HUMANO")</f>
        <v>TALENTO HUMANO</v>
      </c>
      <c r="F9" s="213"/>
      <c r="G9" s="214"/>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12" t="str">
        <f>HYPERLINK("#Integrante_3!F162","INFRAESTRUCTURA")</f>
        <v>INFRAESTRUCTURA</v>
      </c>
      <c r="F10" s="213"/>
      <c r="G10" s="214"/>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44194.793781365741</v>
      </c>
      <c r="W20" s="107">
        <f ca="1">NOW()</f>
        <v>44194.793781365741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08" t="s">
        <v>2618</v>
      </c>
      <c r="C163" s="208"/>
      <c r="D163" s="208"/>
      <c r="E163" s="8"/>
      <c r="F163" s="5"/>
      <c r="G163" s="256" t="s">
        <v>2618</v>
      </c>
      <c r="H163" s="256"/>
      <c r="I163" s="257" t="s">
        <v>1164</v>
      </c>
      <c r="J163" s="258"/>
      <c r="K163" s="258"/>
      <c r="L163" s="258"/>
      <c r="M163" s="258"/>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59" t="s">
        <v>2648</v>
      </c>
      <c r="J165" s="260"/>
      <c r="K165" s="260"/>
      <c r="L165" s="260"/>
      <c r="M165" s="260"/>
      <c r="N165" s="260"/>
      <c r="O165" s="261"/>
      <c r="U165" s="51"/>
    </row>
    <row r="166" spans="1:28" x14ac:dyDescent="0.2">
      <c r="A166" s="9"/>
      <c r="B166" s="270" t="s">
        <v>2662</v>
      </c>
      <c r="C166" s="270"/>
      <c r="D166" s="270"/>
      <c r="E166" s="8"/>
      <c r="F166" s="5"/>
      <c r="H166" s="83" t="s">
        <v>2661</v>
      </c>
      <c r="I166" s="259"/>
      <c r="J166" s="260"/>
      <c r="K166" s="260"/>
      <c r="L166" s="260"/>
      <c r="M166" s="260"/>
      <c r="N166" s="260"/>
      <c r="O166" s="261"/>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6" t="s">
        <v>2677</v>
      </c>
      <c r="B170" s="207"/>
      <c r="C170" s="207"/>
      <c r="D170" s="207"/>
      <c r="E170" s="207"/>
      <c r="F170" s="207"/>
      <c r="G170" s="207"/>
      <c r="H170" s="207"/>
      <c r="I170" s="207"/>
      <c r="J170" s="207"/>
      <c r="K170" s="207"/>
      <c r="L170" s="207"/>
      <c r="M170" s="207"/>
      <c r="N170" s="207"/>
      <c r="O170" s="211"/>
      <c r="P170" s="78"/>
    </row>
    <row r="171" spans="1:28" ht="15" customHeight="1" x14ac:dyDescent="0.2">
      <c r="A171" s="227" t="s">
        <v>2676</v>
      </c>
      <c r="B171" s="228"/>
      <c r="C171" s="228"/>
      <c r="D171" s="228"/>
      <c r="E171" s="228"/>
      <c r="F171" s="228"/>
      <c r="G171" s="228"/>
      <c r="H171" s="228"/>
      <c r="I171" s="228"/>
      <c r="J171" s="228"/>
      <c r="K171" s="228"/>
      <c r="L171" s="228"/>
      <c r="M171" s="228"/>
      <c r="N171" s="228"/>
      <c r="O171" s="229"/>
    </row>
    <row r="172" spans="1:28" ht="25" thickBot="1" x14ac:dyDescent="0.2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2" t="s">
        <v>2670</v>
      </c>
      <c r="C174" s="262"/>
      <c r="D174" s="262"/>
      <c r="E174" s="262"/>
      <c r="F174" s="262"/>
      <c r="G174" s="262"/>
      <c r="H174" s="20"/>
      <c r="I174" s="266" t="s">
        <v>2674</v>
      </c>
      <c r="J174" s="267"/>
      <c r="K174" s="267"/>
      <c r="L174" s="267"/>
      <c r="M174" s="267"/>
      <c r="O174" s="186" t="str">
        <f>HYPERLINK("#Integrante_3!A1","INICIO")</f>
        <v>INICIO</v>
      </c>
      <c r="Q174" s="19"/>
      <c r="R174" s="19"/>
      <c r="S174" s="19"/>
      <c r="T174" s="19"/>
      <c r="U174" s="19"/>
      <c r="V174" s="19"/>
      <c r="W174" s="19"/>
      <c r="X174" s="19"/>
      <c r="Y174" s="19"/>
      <c r="Z174" s="19"/>
      <c r="AA174" s="19"/>
      <c r="AB174" s="19"/>
    </row>
    <row r="175" spans="1:28" ht="24" x14ac:dyDescent="0.2">
      <c r="A175" s="9"/>
      <c r="B175" s="235" t="s">
        <v>17</v>
      </c>
      <c r="C175" s="236"/>
      <c r="D175" s="237"/>
      <c r="E175" s="266" t="s">
        <v>2620</v>
      </c>
      <c r="F175" s="267"/>
      <c r="G175" s="268"/>
      <c r="H175" s="5"/>
      <c r="I175" s="235" t="s">
        <v>17</v>
      </c>
      <c r="J175" s="236"/>
      <c r="K175" s="236"/>
      <c r="L175" s="237"/>
      <c r="M175" s="244" t="s">
        <v>2679</v>
      </c>
      <c r="O175" s="8"/>
      <c r="Q175" s="19"/>
      <c r="R175" s="165"/>
      <c r="S175" s="19"/>
      <c r="T175" s="19"/>
      <c r="U175" s="19"/>
      <c r="V175" s="19"/>
      <c r="W175" s="19"/>
      <c r="X175" s="19"/>
      <c r="Y175" s="19"/>
      <c r="Z175" s="19"/>
      <c r="AA175" s="19"/>
      <c r="AB175" s="19"/>
    </row>
    <row r="176" spans="1:28" ht="24" x14ac:dyDescent="0.2">
      <c r="A176" s="9"/>
      <c r="B176" s="263"/>
      <c r="C176" s="264"/>
      <c r="D176" s="265"/>
      <c r="E176" s="165" t="s">
        <v>2621</v>
      </c>
      <c r="F176" s="165" t="s">
        <v>2622</v>
      </c>
      <c r="G176" s="165" t="s">
        <v>2623</v>
      </c>
      <c r="H176" s="5"/>
      <c r="I176" s="263"/>
      <c r="J176" s="264"/>
      <c r="K176" s="264"/>
      <c r="L176" s="265"/>
      <c r="M176" s="245"/>
      <c r="O176" s="8"/>
      <c r="Q176" s="19"/>
      <c r="R176" s="165" t="s">
        <v>2623</v>
      </c>
      <c r="S176" s="19"/>
      <c r="T176" s="19"/>
      <c r="U176" s="19"/>
      <c r="V176" s="19"/>
      <c r="W176" s="19"/>
      <c r="X176" s="19"/>
      <c r="Y176" s="19"/>
      <c r="Z176" s="19"/>
      <c r="AA176" s="19"/>
      <c r="AB176" s="19"/>
    </row>
    <row r="177" spans="1:28" ht="24" x14ac:dyDescent="0.2">
      <c r="A177" s="9"/>
      <c r="B177" s="233" t="s">
        <v>2670</v>
      </c>
      <c r="C177" s="233"/>
      <c r="D177" s="233"/>
      <c r="E177" s="24">
        <v>0.02</v>
      </c>
      <c r="F177" s="179"/>
      <c r="G177" s="180" t="str">
        <f>IF(F177&gt;0,SUM(E177+F177),"")</f>
        <v/>
      </c>
      <c r="H177" s="5"/>
      <c r="I177" s="224" t="s">
        <v>2674</v>
      </c>
      <c r="J177" s="225"/>
      <c r="K177" s="225"/>
      <c r="L177" s="226"/>
      <c r="M177" s="179"/>
      <c r="O177" s="8"/>
      <c r="Q177" s="19"/>
      <c r="R177" s="180" t="str">
        <f>IF(M177&gt;0,SUM(L177+M177),"")</f>
        <v/>
      </c>
      <c r="S177" s="19"/>
      <c r="T177" s="19"/>
      <c r="U177" s="19"/>
      <c r="V177" s="19"/>
      <c r="W177" s="19"/>
      <c r="X177" s="19"/>
      <c r="Y177" s="19"/>
      <c r="Z177" s="19"/>
      <c r="AA177" s="19"/>
      <c r="AB177" s="19"/>
    </row>
    <row r="178" spans="1:28" ht="24" hidden="1" x14ac:dyDescent="0.2">
      <c r="A178" s="9"/>
      <c r="B178" s="233" t="s">
        <v>1165</v>
      </c>
      <c r="C178" s="233"/>
      <c r="D178" s="233"/>
      <c r="E178" s="24">
        <v>0.02</v>
      </c>
      <c r="F178" s="69"/>
      <c r="G178" s="164" t="str">
        <f>IF(F178&gt;0,SUM(E178+F178),"")</f>
        <v/>
      </c>
      <c r="H178" s="5"/>
      <c r="I178" s="224" t="s">
        <v>1169</v>
      </c>
      <c r="J178" s="225"/>
      <c r="K178" s="226"/>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33" t="s">
        <v>1166</v>
      </c>
      <c r="C179" s="233"/>
      <c r="D179" s="233"/>
      <c r="E179" s="24">
        <v>0.02</v>
      </c>
      <c r="F179" s="69"/>
      <c r="G179" s="164" t="str">
        <f>IF(F179&gt;0,SUM(E179+F179),"")</f>
        <v/>
      </c>
      <c r="H179" s="5"/>
      <c r="I179" s="224" t="s">
        <v>1170</v>
      </c>
      <c r="J179" s="225"/>
      <c r="K179" s="226"/>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33" t="s">
        <v>1167</v>
      </c>
      <c r="C180" s="233"/>
      <c r="D180" s="233"/>
      <c r="E180" s="24">
        <v>0.03</v>
      </c>
      <c r="F180" s="69"/>
      <c r="G180" s="164" t="str">
        <f>IF(F180&gt;0,SUM(E180+F180),"")</f>
        <v/>
      </c>
      <c r="H180" s="5"/>
      <c r="I180" s="224" t="s">
        <v>1171</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4" t="s">
        <v>1172</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34" t="s">
        <v>2633</v>
      </c>
      <c r="L183" s="234"/>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06" t="s">
        <v>18</v>
      </c>
      <c r="B186" s="207"/>
      <c r="C186" s="207"/>
      <c r="D186" s="207"/>
      <c r="E186" s="207"/>
      <c r="F186" s="207"/>
      <c r="G186" s="207"/>
      <c r="H186" s="207"/>
      <c r="I186" s="207"/>
      <c r="J186" s="207"/>
      <c r="K186" s="207"/>
      <c r="L186" s="207"/>
      <c r="M186" s="207"/>
      <c r="N186" s="207"/>
      <c r="O186" s="211"/>
      <c r="P186" s="78"/>
    </row>
    <row r="187" spans="1:28" ht="15" customHeight="1" x14ac:dyDescent="0.2">
      <c r="A187" s="227" t="s">
        <v>19</v>
      </c>
      <c r="B187" s="228"/>
      <c r="C187" s="228"/>
      <c r="D187" s="228"/>
      <c r="E187" s="228"/>
      <c r="F187" s="228"/>
      <c r="G187" s="228"/>
      <c r="H187" s="228"/>
      <c r="I187" s="228"/>
      <c r="J187" s="228"/>
      <c r="K187" s="228"/>
      <c r="L187" s="228"/>
      <c r="M187" s="228"/>
      <c r="N187" s="228"/>
      <c r="O187" s="229"/>
    </row>
    <row r="188" spans="1:28" ht="16" thickBot="1" x14ac:dyDescent="0.25">
      <c r="A188" s="230"/>
      <c r="B188" s="231"/>
      <c r="C188" s="231"/>
      <c r="D188" s="231"/>
      <c r="E188" s="231"/>
      <c r="F188" s="231"/>
      <c r="G188" s="231"/>
      <c r="H188" s="231"/>
      <c r="I188" s="231"/>
      <c r="J188" s="231"/>
      <c r="K188" s="231"/>
      <c r="L188" s="231"/>
      <c r="M188" s="231"/>
      <c r="N188" s="231"/>
      <c r="O188" s="232"/>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49" t="s">
        <v>2641</v>
      </c>
      <c r="C190" s="249"/>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6" t="s">
        <v>29</v>
      </c>
      <c r="B195" s="207"/>
      <c r="C195" s="207"/>
      <c r="D195" s="207"/>
      <c r="E195" s="207"/>
      <c r="F195" s="207"/>
      <c r="G195" s="207"/>
      <c r="H195" s="207"/>
      <c r="I195" s="207"/>
      <c r="J195" s="207"/>
      <c r="K195" s="207"/>
      <c r="L195" s="207"/>
      <c r="M195" s="207"/>
      <c r="N195" s="207"/>
      <c r="O195" s="211"/>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23" t="s">
        <v>2663</v>
      </c>
      <c r="C197" s="223"/>
      <c r="D197" s="223"/>
      <c r="E197" s="223"/>
      <c r="F197" s="223"/>
      <c r="G197" s="223"/>
      <c r="H197" s="223"/>
      <c r="I197" s="223"/>
      <c r="J197" s="223"/>
      <c r="K197" s="223"/>
      <c r="L197" s="223"/>
      <c r="M197" s="223"/>
      <c r="N197" s="223"/>
      <c r="O197" s="8"/>
    </row>
    <row r="198" spans="1:18" x14ac:dyDescent="0.2">
      <c r="A198" s="9"/>
      <c r="B198" s="246"/>
      <c r="C198" s="246"/>
      <c r="D198" s="246"/>
      <c r="E198" s="246"/>
      <c r="F198" s="246"/>
      <c r="G198" s="246"/>
      <c r="H198" s="246"/>
      <c r="I198" s="246"/>
      <c r="J198" s="246"/>
      <c r="K198" s="246"/>
      <c r="L198" s="246"/>
      <c r="M198" s="246"/>
      <c r="N198" s="246"/>
      <c r="O198" s="8"/>
    </row>
    <row r="199" spans="1:18" x14ac:dyDescent="0.2">
      <c r="A199" s="9"/>
      <c r="B199" s="247" t="s">
        <v>2653</v>
      </c>
      <c r="C199" s="248"/>
      <c r="D199" s="248"/>
      <c r="E199" s="248"/>
      <c r="F199" s="248"/>
      <c r="G199" s="248"/>
      <c r="H199" s="248"/>
      <c r="I199" s="248"/>
      <c r="J199" s="248"/>
      <c r="K199" s="248"/>
      <c r="L199" s="248"/>
      <c r="M199" s="248"/>
      <c r="N199" s="24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44194.793781365741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12" t="str">
        <f>HYPERLINK("#Integrante_4!A109","CAPACIDAD RESIDUAL")</f>
        <v>CAPACIDAD RESIDUAL</v>
      </c>
      <c r="F8" s="213"/>
      <c r="G8" s="214"/>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12" t="str">
        <f>HYPERLINK("#Integrante_4!A162","TALENTO HUMANO")</f>
        <v>TALENTO HUMANO</v>
      </c>
      <c r="F9" s="213"/>
      <c r="G9" s="214"/>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12" t="str">
        <f>HYPERLINK("#Integrante_4!F162","INFRAESTRUCTURA")</f>
        <v>INFRAESTRUCTURA</v>
      </c>
      <c r="F10" s="213"/>
      <c r="G10" s="214"/>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44194.793781365741</v>
      </c>
      <c r="W20" s="107">
        <f ca="1">NOW()</f>
        <v>44194.793781365741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HYPERLINK("#Integrante_4!A1","INICIO")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165"/>
      <c r="S177" s="19"/>
      <c r="T177" s="19"/>
      <c r="U177" s="19"/>
      <c r="V177" s="19"/>
      <c r="W177" s="19"/>
      <c r="X177" s="19"/>
      <c r="Y177" s="19"/>
      <c r="Z177" s="19"/>
      <c r="AA177" s="19"/>
      <c r="AB177" s="19"/>
    </row>
    <row r="178" spans="1:28" ht="24" x14ac:dyDescent="0.2">
      <c r="A178" s="9"/>
      <c r="B178" s="263"/>
      <c r="C178" s="264"/>
      <c r="D178" s="265"/>
      <c r="E178" s="165" t="s">
        <v>2621</v>
      </c>
      <c r="F178" s="165" t="s">
        <v>2622</v>
      </c>
      <c r="G178" s="165" t="s">
        <v>2623</v>
      </c>
      <c r="H178" s="5"/>
      <c r="I178" s="263"/>
      <c r="J178" s="264"/>
      <c r="K178" s="264"/>
      <c r="L178" s="265"/>
      <c r="M178" s="245"/>
      <c r="O178" s="8"/>
      <c r="Q178" s="19"/>
      <c r="R178" s="165" t="s">
        <v>2623</v>
      </c>
      <c r="S178" s="19"/>
      <c r="T178" s="19"/>
      <c r="U178" s="19"/>
      <c r="V178" s="19"/>
      <c r="W178" s="19"/>
      <c r="X178" s="19"/>
      <c r="Y178" s="19"/>
      <c r="Z178" s="19"/>
      <c r="AA178" s="19"/>
      <c r="AB178" s="19"/>
    </row>
    <row r="179" spans="1:28" ht="24" x14ac:dyDescent="0.2">
      <c r="A179" s="9"/>
      <c r="B179" s="233" t="s">
        <v>2670</v>
      </c>
      <c r="C179" s="233"/>
      <c r="D179" s="233"/>
      <c r="E179" s="24">
        <v>0.02</v>
      </c>
      <c r="F179" s="179"/>
      <c r="G179" s="180" t="str">
        <f>IF(F179&gt;0,SUM(E179+F179),"")</f>
        <v/>
      </c>
      <c r="H179" s="5"/>
      <c r="I179" s="224" t="s">
        <v>2674</v>
      </c>
      <c r="J179" s="225"/>
      <c r="K179" s="225"/>
      <c r="L179" s="226"/>
      <c r="M179" s="179"/>
      <c r="O179" s="8"/>
      <c r="Q179" s="19"/>
      <c r="R179" s="180" t="str">
        <f>IF(M179&gt;0,SUM(L179+M179),"")</f>
        <v/>
      </c>
      <c r="S179" s="19"/>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34" t="s">
        <v>2633</v>
      </c>
      <c r="L185" s="234"/>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44194.793781365741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12" t="str">
        <f>HYPERLINK("#Integrante_5!A109","CAPACIDAD RESIDUAL")</f>
        <v>CAPACIDAD RESIDUAL</v>
      </c>
      <c r="F8" s="213"/>
      <c r="G8" s="214"/>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12" t="str">
        <f>HYPERLINK("#Integrante_5!A162","TALENTO HUMANO")</f>
        <v>TALENTO HUMANO</v>
      </c>
      <c r="F9" s="213"/>
      <c r="G9" s="214"/>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12" t="str">
        <f>HYPERLINK("#Integrante_5!F162","INFRAESTRUCTURA")</f>
        <v>INFRAESTRUCTURA</v>
      </c>
      <c r="F10" s="213"/>
      <c r="G10" s="214"/>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44194.793781365741</v>
      </c>
      <c r="W20" s="107">
        <f ca="1">NOW()</f>
        <v>44194.793781365741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08" t="s">
        <v>2618</v>
      </c>
      <c r="C163" s="208"/>
      <c r="D163" s="208"/>
      <c r="E163" s="8"/>
      <c r="F163" s="5"/>
      <c r="G163" s="256" t="s">
        <v>2618</v>
      </c>
      <c r="H163" s="256"/>
      <c r="I163" s="257" t="s">
        <v>1164</v>
      </c>
      <c r="J163" s="258"/>
      <c r="K163" s="258"/>
      <c r="L163" s="258"/>
      <c r="M163" s="258"/>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59" t="s">
        <v>2648</v>
      </c>
      <c r="J165" s="260"/>
      <c r="K165" s="260"/>
      <c r="L165" s="260"/>
      <c r="M165" s="260"/>
      <c r="N165" s="260"/>
      <c r="O165" s="261"/>
      <c r="U165" s="51"/>
    </row>
    <row r="166" spans="1:28" x14ac:dyDescent="0.2">
      <c r="A166" s="9"/>
      <c r="B166" s="270" t="s">
        <v>2662</v>
      </c>
      <c r="C166" s="270"/>
      <c r="D166" s="270"/>
      <c r="E166" s="8"/>
      <c r="F166" s="5"/>
      <c r="H166" s="83" t="s">
        <v>2661</v>
      </c>
      <c r="I166" s="259"/>
      <c r="J166" s="260"/>
      <c r="K166" s="260"/>
      <c r="L166" s="260"/>
      <c r="M166" s="260"/>
      <c r="N166" s="260"/>
      <c r="O166" s="261"/>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6" t="s">
        <v>2677</v>
      </c>
      <c r="B170" s="207"/>
      <c r="C170" s="207"/>
      <c r="D170" s="207"/>
      <c r="E170" s="207"/>
      <c r="F170" s="207"/>
      <c r="G170" s="207"/>
      <c r="H170" s="207"/>
      <c r="I170" s="207"/>
      <c r="J170" s="207"/>
      <c r="K170" s="207"/>
      <c r="L170" s="207"/>
      <c r="M170" s="207"/>
      <c r="N170" s="207"/>
      <c r="O170" s="211"/>
      <c r="P170" s="78"/>
    </row>
    <row r="171" spans="1:28" ht="15" customHeight="1" x14ac:dyDescent="0.2">
      <c r="A171" s="227" t="s">
        <v>2676</v>
      </c>
      <c r="B171" s="228"/>
      <c r="C171" s="228"/>
      <c r="D171" s="228"/>
      <c r="E171" s="228"/>
      <c r="F171" s="228"/>
      <c r="G171" s="228"/>
      <c r="H171" s="228"/>
      <c r="I171" s="228"/>
      <c r="J171" s="228"/>
      <c r="K171" s="228"/>
      <c r="L171" s="228"/>
      <c r="M171" s="228"/>
      <c r="N171" s="228"/>
      <c r="O171" s="229"/>
    </row>
    <row r="172" spans="1:28" ht="25" thickBot="1" x14ac:dyDescent="0.2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2" t="s">
        <v>2670</v>
      </c>
      <c r="C174" s="262"/>
      <c r="D174" s="262"/>
      <c r="E174" s="262"/>
      <c r="F174" s="262"/>
      <c r="G174" s="262"/>
      <c r="H174" s="20"/>
      <c r="I174" s="266" t="s">
        <v>2678</v>
      </c>
      <c r="J174" s="267"/>
      <c r="K174" s="267"/>
      <c r="L174" s="267"/>
      <c r="M174" s="267"/>
      <c r="O174" s="186" t="str">
        <f>HYPERLINK("#Integrante_5!A1","INICIO")</f>
        <v>INICIO</v>
      </c>
      <c r="Q174" s="19"/>
      <c r="R174" s="19"/>
      <c r="S174" s="19"/>
      <c r="T174" s="19"/>
      <c r="U174" s="19"/>
      <c r="V174" s="19"/>
      <c r="W174" s="19"/>
      <c r="X174" s="19"/>
      <c r="Y174" s="19"/>
      <c r="Z174" s="19"/>
      <c r="AA174" s="19"/>
      <c r="AB174" s="19"/>
    </row>
    <row r="175" spans="1:28" ht="24" x14ac:dyDescent="0.2">
      <c r="A175" s="9"/>
      <c r="B175" s="235" t="s">
        <v>17</v>
      </c>
      <c r="C175" s="236"/>
      <c r="D175" s="237"/>
      <c r="E175" s="266" t="s">
        <v>2620</v>
      </c>
      <c r="F175" s="267"/>
      <c r="G175" s="268"/>
      <c r="H175" s="5"/>
      <c r="I175" s="235" t="s">
        <v>17</v>
      </c>
      <c r="J175" s="236"/>
      <c r="K175" s="236"/>
      <c r="L175" s="237"/>
      <c r="M175" s="244" t="s">
        <v>2679</v>
      </c>
      <c r="O175" s="8"/>
      <c r="Q175" s="19"/>
      <c r="R175" s="19"/>
      <c r="S175" s="165"/>
      <c r="T175" s="19"/>
      <c r="U175" s="19"/>
      <c r="V175" s="19"/>
      <c r="W175" s="19"/>
      <c r="X175" s="19"/>
      <c r="Y175" s="19"/>
      <c r="Z175" s="19"/>
      <c r="AA175" s="19"/>
      <c r="AB175" s="19"/>
    </row>
    <row r="176" spans="1:28" ht="24" x14ac:dyDescent="0.2">
      <c r="A176" s="9"/>
      <c r="B176" s="263"/>
      <c r="C176" s="264"/>
      <c r="D176" s="265"/>
      <c r="E176" s="165" t="s">
        <v>2621</v>
      </c>
      <c r="F176" s="165" t="s">
        <v>2622</v>
      </c>
      <c r="G176" s="165" t="s">
        <v>2623</v>
      </c>
      <c r="H176" s="5"/>
      <c r="I176" s="263"/>
      <c r="J176" s="264"/>
      <c r="K176" s="264"/>
      <c r="L176" s="265"/>
      <c r="M176" s="245"/>
      <c r="O176" s="8"/>
      <c r="Q176" s="19"/>
      <c r="R176" s="19"/>
      <c r="S176" s="165" t="s">
        <v>2623</v>
      </c>
      <c r="T176" s="19"/>
      <c r="U176" s="19"/>
      <c r="V176" s="19"/>
      <c r="W176" s="19"/>
      <c r="X176" s="19"/>
      <c r="Y176" s="19"/>
      <c r="Z176" s="19"/>
      <c r="AA176" s="19"/>
      <c r="AB176" s="19"/>
    </row>
    <row r="177" spans="1:28" ht="24" x14ac:dyDescent="0.2">
      <c r="A177" s="9"/>
      <c r="B177" s="233" t="s">
        <v>2670</v>
      </c>
      <c r="C177" s="233"/>
      <c r="D177" s="233"/>
      <c r="E177" s="24">
        <v>0.02</v>
      </c>
      <c r="F177" s="179"/>
      <c r="G177" s="180" t="str">
        <f>IF(F177&gt;0,SUM(E177+F177),"")</f>
        <v/>
      </c>
      <c r="H177" s="5"/>
      <c r="I177" s="224" t="s">
        <v>2672</v>
      </c>
      <c r="J177" s="225"/>
      <c r="K177" s="225"/>
      <c r="L177" s="226"/>
      <c r="M177" s="179"/>
      <c r="O177" s="8"/>
      <c r="Q177" s="19"/>
      <c r="R177" s="19"/>
      <c r="S177" s="180" t="str">
        <f>IF(M177&gt;0,SUM(L177+M177),"")</f>
        <v/>
      </c>
      <c r="T177" s="19"/>
      <c r="U177" s="19"/>
      <c r="V177" s="19"/>
      <c r="W177" s="19"/>
      <c r="X177" s="19"/>
      <c r="Y177" s="19"/>
      <c r="Z177" s="19"/>
      <c r="AA177" s="19"/>
      <c r="AB177" s="19"/>
    </row>
    <row r="178" spans="1:28" ht="24" hidden="1" x14ac:dyDescent="0.2">
      <c r="A178" s="9"/>
      <c r="B178" s="233" t="s">
        <v>1165</v>
      </c>
      <c r="C178" s="233"/>
      <c r="D178" s="233"/>
      <c r="E178" s="24">
        <v>0.02</v>
      </c>
      <c r="F178" s="69"/>
      <c r="G178" s="164" t="str">
        <f>IF(F178&gt;0,SUM(E178+F178),"")</f>
        <v/>
      </c>
      <c r="H178" s="5"/>
      <c r="I178" s="224" t="s">
        <v>1169</v>
      </c>
      <c r="J178" s="225"/>
      <c r="K178" s="226"/>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33" t="s">
        <v>1166</v>
      </c>
      <c r="C179" s="233"/>
      <c r="D179" s="233"/>
      <c r="E179" s="24">
        <v>0.02</v>
      </c>
      <c r="F179" s="69"/>
      <c r="G179" s="164" t="str">
        <f>IF(F179&gt;0,SUM(E179+F179),"")</f>
        <v/>
      </c>
      <c r="H179" s="5"/>
      <c r="I179" s="224" t="s">
        <v>1170</v>
      </c>
      <c r="J179" s="225"/>
      <c r="K179" s="226"/>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33" t="s">
        <v>1167</v>
      </c>
      <c r="C180" s="233"/>
      <c r="D180" s="233"/>
      <c r="E180" s="24">
        <v>0.03</v>
      </c>
      <c r="F180" s="69"/>
      <c r="G180" s="164" t="str">
        <f>IF(F180&gt;0,SUM(E180+F180),"")</f>
        <v/>
      </c>
      <c r="H180" s="5"/>
      <c r="I180" s="224" t="s">
        <v>1171</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4" t="s">
        <v>1172</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34" t="s">
        <v>2633</v>
      </c>
      <c r="L183" s="234"/>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06" t="s">
        <v>18</v>
      </c>
      <c r="B186" s="207"/>
      <c r="C186" s="207"/>
      <c r="D186" s="207"/>
      <c r="E186" s="207"/>
      <c r="F186" s="207"/>
      <c r="G186" s="207"/>
      <c r="H186" s="207"/>
      <c r="I186" s="207"/>
      <c r="J186" s="207"/>
      <c r="K186" s="207"/>
      <c r="L186" s="207"/>
      <c r="M186" s="207"/>
      <c r="N186" s="207"/>
      <c r="O186" s="211"/>
      <c r="P186" s="78"/>
    </row>
    <row r="187" spans="1:28" ht="15" customHeight="1" x14ac:dyDescent="0.2">
      <c r="A187" s="227" t="s">
        <v>19</v>
      </c>
      <c r="B187" s="228"/>
      <c r="C187" s="228"/>
      <c r="D187" s="228"/>
      <c r="E187" s="228"/>
      <c r="F187" s="228"/>
      <c r="G187" s="228"/>
      <c r="H187" s="228"/>
      <c r="I187" s="228"/>
      <c r="J187" s="228"/>
      <c r="K187" s="228"/>
      <c r="L187" s="228"/>
      <c r="M187" s="228"/>
      <c r="N187" s="228"/>
      <c r="O187" s="229"/>
    </row>
    <row r="188" spans="1:28" ht="16" thickBot="1" x14ac:dyDescent="0.25">
      <c r="A188" s="230"/>
      <c r="B188" s="231"/>
      <c r="C188" s="231"/>
      <c r="D188" s="231"/>
      <c r="E188" s="231"/>
      <c r="F188" s="231"/>
      <c r="G188" s="231"/>
      <c r="H188" s="231"/>
      <c r="I188" s="231"/>
      <c r="J188" s="231"/>
      <c r="K188" s="231"/>
      <c r="L188" s="231"/>
      <c r="M188" s="231"/>
      <c r="N188" s="231"/>
      <c r="O188" s="232"/>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49" t="s">
        <v>2641</v>
      </c>
      <c r="C190" s="249"/>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6" t="s">
        <v>29</v>
      </c>
      <c r="B195" s="207"/>
      <c r="C195" s="207"/>
      <c r="D195" s="207"/>
      <c r="E195" s="207"/>
      <c r="F195" s="207"/>
      <c r="G195" s="207"/>
      <c r="H195" s="207"/>
      <c r="I195" s="207"/>
      <c r="J195" s="207"/>
      <c r="K195" s="207"/>
      <c r="L195" s="207"/>
      <c r="M195" s="207"/>
      <c r="N195" s="207"/>
      <c r="O195" s="211"/>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23" t="s">
        <v>2663</v>
      </c>
      <c r="C197" s="223"/>
      <c r="D197" s="223"/>
      <c r="E197" s="223"/>
      <c r="F197" s="223"/>
      <c r="G197" s="223"/>
      <c r="H197" s="223"/>
      <c r="I197" s="223"/>
      <c r="J197" s="223"/>
      <c r="K197" s="223"/>
      <c r="L197" s="223"/>
      <c r="M197" s="223"/>
      <c r="N197" s="223"/>
      <c r="O197" s="8"/>
    </row>
    <row r="198" spans="1:18" x14ac:dyDescent="0.2">
      <c r="A198" s="9"/>
      <c r="B198" s="246"/>
      <c r="C198" s="246"/>
      <c r="D198" s="246"/>
      <c r="E198" s="246"/>
      <c r="F198" s="246"/>
      <c r="G198" s="246"/>
      <c r="H198" s="246"/>
      <c r="I198" s="246"/>
      <c r="J198" s="246"/>
      <c r="K198" s="246"/>
      <c r="L198" s="246"/>
      <c r="M198" s="246"/>
      <c r="N198" s="246"/>
      <c r="O198" s="8"/>
    </row>
    <row r="199" spans="1:18" x14ac:dyDescent="0.2">
      <c r="A199" s="9"/>
      <c r="B199" s="247" t="s">
        <v>2653</v>
      </c>
      <c r="C199" s="248"/>
      <c r="D199" s="248"/>
      <c r="E199" s="248"/>
      <c r="F199" s="248"/>
      <c r="G199" s="248"/>
      <c r="H199" s="248"/>
      <c r="I199" s="248"/>
      <c r="J199" s="248"/>
      <c r="K199" s="248"/>
      <c r="L199" s="248"/>
      <c r="M199" s="248"/>
      <c r="N199" s="24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44194.793781365741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12" t="str">
        <f>HYPERLINK("#Integrante_6!A109","CAPACIDAD RESIDUAL")</f>
        <v>CAPACIDAD RESIDUAL</v>
      </c>
      <c r="F8" s="213"/>
      <c r="G8" s="214"/>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12" t="str">
        <f>HYPERLINK("#Integrante_6!A162","TALENTO HUMANO")</f>
        <v>TALENTO HUMANO</v>
      </c>
      <c r="F9" s="213"/>
      <c r="G9" s="214"/>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12" t="str">
        <f>HYPERLINK("#Integrante_6!F162","INFRAESTRUCTURA")</f>
        <v>INFRAESTRUCTURA</v>
      </c>
      <c r="F10" s="213"/>
      <c r="G10" s="214"/>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44194.793781365741</v>
      </c>
      <c r="W20" s="107">
        <f ca="1">NOW()</f>
        <v>44194.793781365741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HYPERLINK("#Integrante_6!A1","INICIO")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19"/>
      <c r="S177" s="165"/>
      <c r="T177" s="19"/>
      <c r="U177" s="19"/>
      <c r="V177" s="19"/>
      <c r="W177" s="19"/>
      <c r="X177" s="19"/>
      <c r="Y177" s="19"/>
      <c r="Z177" s="19"/>
      <c r="AA177" s="19"/>
      <c r="AB177" s="19"/>
    </row>
    <row r="178" spans="1:28" ht="24" x14ac:dyDescent="0.2">
      <c r="A178" s="9"/>
      <c r="B178" s="263"/>
      <c r="C178" s="264"/>
      <c r="D178" s="265"/>
      <c r="E178" s="165" t="s">
        <v>2621</v>
      </c>
      <c r="F178" s="165" t="s">
        <v>2622</v>
      </c>
      <c r="G178" s="165" t="s">
        <v>2623</v>
      </c>
      <c r="H178" s="5"/>
      <c r="I178" s="263"/>
      <c r="J178" s="264"/>
      <c r="K178" s="264"/>
      <c r="L178" s="265"/>
      <c r="M178" s="245"/>
      <c r="O178" s="8"/>
      <c r="Q178" s="19"/>
      <c r="R178" s="19"/>
      <c r="S178" s="165" t="s">
        <v>2623</v>
      </c>
      <c r="T178" s="19"/>
      <c r="U178" s="19"/>
      <c r="V178" s="19"/>
      <c r="W178" s="19"/>
      <c r="X178" s="19"/>
      <c r="Y178" s="19"/>
      <c r="Z178" s="19"/>
      <c r="AA178" s="19"/>
      <c r="AB178" s="19"/>
    </row>
    <row r="179" spans="1:28" ht="24" x14ac:dyDescent="0.2">
      <c r="A179" s="9"/>
      <c r="B179" s="233" t="s">
        <v>2670</v>
      </c>
      <c r="C179" s="233"/>
      <c r="D179" s="233"/>
      <c r="E179" s="24">
        <v>0.02</v>
      </c>
      <c r="F179" s="179"/>
      <c r="G179" s="180" t="str">
        <f>IF(F179&gt;0,SUM(E179+F179),"")</f>
        <v/>
      </c>
      <c r="H179" s="5"/>
      <c r="I179" s="224" t="s">
        <v>2672</v>
      </c>
      <c r="J179" s="225"/>
      <c r="K179" s="225"/>
      <c r="L179" s="226"/>
      <c r="M179" s="179"/>
      <c r="O179" s="8"/>
      <c r="Q179" s="19"/>
      <c r="R179" s="19"/>
      <c r="S179" s="180" t="str">
        <f>IF(M179&gt;0,SUM(L179+M179),"")</f>
        <v/>
      </c>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34" t="s">
        <v>2633</v>
      </c>
      <c r="L185" s="234"/>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2020-12-30T00:03:15Z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