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A1D68439-A904-9E43-8451-595A5B92F3F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<sst xmlns="http://schemas.openxmlformats.org/spreadsheetml/2006/main" count="3085" uniqueCount="2700">
  <si>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</si>
  <si>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</si>
  <si>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</si>
  <si>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</si>
  <si>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</si>
  <si>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</si>
  <si>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</si>
  <si>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</si>
  <si>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</si>
  <si>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</si>
  <si>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</si>
  <si>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</si>
  <si>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</si>
  <si>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</si>
  <si>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</si>
  <si>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</si>
  <si>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</si>
  <si>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</si>
  <si>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</si>
  <si>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</si>
  <si>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</si>
  <si>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</si>
  <si>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</si>
  <si>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</si>
  <si>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</si>
  <si>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</si>
  <si>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</si>
  <si>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</si>
  <si>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</si>
  <si>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</si>
  <si>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</si>
  <si>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</si>
  <si>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</si>
  <si>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</si>
  <si>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</si>
  <si>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</si>
  <si>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</si>
  <si>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</si>
  <si>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</si>
  <si>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</si>
  <si>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</si>
  <si>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</si>
  <si>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</si>
  <si>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</si>
  <si>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</si>
  <si>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</si>
  <si>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</si>
  <si>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</si>
  <si>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</si>
  <si>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</si>
  <si>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</si>
  <si>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</si>
  <si>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</si>
  <si>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</si>
  <si>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</si>
  <si>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</si>
  <si>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</si>
  <si>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</si>
  <si>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</si>
  <si>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</si>
  <si>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</si>
  <si>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</si>
  <si>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</si>
  <si>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</si>
  <si>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</si>
  <si>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</si>
  <si>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</si>
  <si>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</si>
  <si>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</si>
  <si>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</si>
  <si>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</si>
  <si>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</si>
  <si>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</si>
  <si>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</si>
  <si>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</si>
  <si>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</si>
  <si>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</si>
  <si>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</si>
  <si>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</si>
  <si>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</si>
  <si>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</si>
  <si>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</si>
  <si>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</si>
  <si>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</si>
  <si>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</si>
  <si>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</si>
  <si>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</si>
  <si>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</si>
  <si>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</si>
  <si>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</si>
  <si>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</si>
  <si>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</si>
  <si>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</si>
  <si>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</si>
  <si>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</si>
  <si>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</si>
  <si>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</si>
  <si>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</si>
  <si>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</si>
  <si>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</si>
  <si>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</si>
  <si>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</si>
  <si>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</si>
  <si>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</si>
  <si>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</si>
  <si>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</si>
  <si>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</si>
  <si>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</si>
  <si>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</si>
  <si>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</si>
  <si>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</si>
  <si>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</si>
  <si>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</si>
  <si>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</si>
  <si>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</si>
  <si>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</si>
  <si>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</si>
  <si>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</si>
  <si>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</si>
  <si>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</si>
  <si>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</si>
  <si>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</si>
  <si>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</si>
  <si>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</si>
  <si>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</si>
  <si>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</si>
  <si>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</si>
  <si>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</si>
  <si>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</si>
  <si>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</si>
  <si>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</si>
  <si>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</si>
  <si>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</si>
  <si>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</si>
  <si>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</si>
  <si>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</si>
  <si>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</si>
  <si>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</si>
  <si>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</si>
  <si>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</si>
  <si>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</si>
  <si>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</si>
  <si>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</si>
  <si>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</si>
  <si>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</si>
  <si>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</si>
  <si>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</si>
  <si>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</si>
  <si>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</si>
  <si>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</si>
  <si>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</si>
  <si>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</si>
  <si>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</si>
  <si>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</si>
  <si>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</si>
  <si>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</si>
  <si>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</si>
  <si>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</si>
  <si>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</si>
  <si>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</si>
  <si>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</si>
  <si>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</si>
  <si>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</si>
  <si>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</si>
  <si>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</si>
  <si>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</si>
  <si>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</si>
  <si>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</si>
  <si>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</si>
  <si>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</si>
  <si>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</si>
  <si>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</si>
  <si>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</si>
  <si>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</si>
  <si>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</si>
  <si>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</si>
  <si>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</si>
  <si>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</si>
  <si>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</si>
  <si>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</si>
  <si>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</si>
  <si>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</si>
  <si>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</si>
  <si>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</si>
  <si>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</si>
  <si>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</si>
  <si>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</si>
  <si>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</si>
  <si>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</si>
  <si>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</si>
  <si>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</si>
  <si>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</si>
  <si>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</si>
  <si>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</si>
  <si>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</si>
  <si>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</si>
  <si>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</si>
  <si>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</si>
  <si>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</si>
  <si>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</si>
  <si>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</si>
  <si>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</si>
  <si>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</si>
  <si>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</si>
  <si>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</si>
  <si>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</si>
  <si>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</si>
  <si>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</si>
  <si>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</si>
  <si>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</si>
  <si>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</si>
  <si>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</si>
  <si>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</si>
  <si>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</si>
  <si>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</si>
  <si>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</si>
  <si>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</si>
  <si>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</si>
  <si>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</si>
  <si>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</si>
  <si>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</si>
  <si>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</si>
  <si>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</si>
  <si>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</si>
  <si>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</si>
  <si>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</si>
  <si>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</si>
  <si>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</si>
  <si>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</si>
  <si>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</si>
  <si>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</si>
  <si>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</si>
  <si>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</si>
  <si>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</si>
  <si>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</si>
  <si>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</si>
  <si>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</si>
  <si>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</si>
  <si>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</si>
  <si>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</si>
  <si>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</si>
  <si>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</si>
  <si>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</si>
  <si>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</si>
  <si>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</si>
  <si>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</si>
  <si>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</si>
  <si>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</si>
  <si>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</si>
  <si>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</si>
  <si>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</si>
  <si>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</si>
  <si>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</si>
  <si>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</si>
  <si>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</si>
  <si>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</si>
  <si>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</si>
  <si>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</si>
  <si>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</si>
  <si>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</si>
  <si>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</si>
  <si>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</si>
  <si>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</si>
  <si>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</si>
  <si>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</si>
  <si>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</si>
  <si>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</si>
  <si>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</si>
  <si>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</si>
  <si>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</si>
  <si>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</si>
  <si>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</si>
  <si>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</si>
  <si>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</si>
  <si>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</si>
  <si>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</si>
  <si>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</si>
  <si>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</si>
  <si>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</si>
  <si>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</si>
  <si>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</si>
  <si>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</si>
  <si>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</si>
  <si>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</si>
  <si>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</si>
  <si>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</si>
  <si>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</si>
  <si>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</si>
  <si>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</si>
  <si>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</si>
  <si>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</si>
  <si>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</si>
  <si>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</si>
  <si>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</si>
  <si>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</si>
  <si>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</si>
  <si>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</si>
  <si>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</si>
  <si>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</si>
  <si>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</si>
  <si>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</si>
  <si>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</si>
  <si>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</si>
  <si>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</si>
  <si>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</si>
  <si>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</si>
  <si>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</si>
  <si>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</si>
  <si>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</si>
  <si>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</si>
  <si>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</si>
  <si>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</si>
  <si>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</si>
  <si>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</si>
  <si>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</si>
  <si>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</si>
  <si>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</si>
  <si>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</si>
  <si>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</si>
  <si>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</si>
  <si>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</si>
  <si>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</si>
  <si>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</si>
  <si>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</si>
  <si>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</si>
  <si>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</si>
  <si>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</si>
  <si>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</si>
  <si>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</si>
  <si>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</si>
  <si>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</si>
  <si>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</si>
  <si>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</si>
  <si>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</si>
  <si>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</si>
  <si>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</si>
  <si>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</si>
  <si>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</si>
  <si>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</si>
  <si>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</si>
  <si>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</si>
  <si>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</si>
  <si>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</si>
  <si>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</si>
  <si>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</si>
  <si>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</si>
  <si>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</si>
  <si>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</si>
  <si>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</si>
  <si>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</si>
  <si>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</si>
  <si>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</si>
  <si>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</si>
  <si>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</si>
  <si>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</si>
  <si>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</si>
  <si>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</si>
  <si>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</si>
  <si>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</si>
  <si>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</si>
  <si>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</si>
  <si>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</si>
  <si>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</si>
  <si>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</si>
  <si>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</si>
  <si>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</si>
  <si>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</si>
  <si>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</si>
  <si>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</si>
  <si>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</si>
  <si>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</si>
  <si>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</si>
  <si>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</si>
  <si>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</si>
  <si>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</si>
  <si>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</si>
  <si>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</si>
  <si>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</si>
  <si>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</si>
  <si>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</si>
  <si>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</si>
  <si>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</si>
  <si>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</si>
  <si>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</si>
  <si>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</si>
  <si>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</si>
  <si>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</si>
  <si>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</si>
  <si>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</si>
  <si>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</si>
  <si>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</si>
  <si>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</si>
  <si>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</si>
  <si>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</si>
  <si>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</si>
  <si>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</si>
  <si>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</si>
  <si>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</si>
  <si>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</si>
  <si>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</si>
  <si>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</si>
  <si>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</si>
  <si>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</si>
  <si>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</si>
  <si>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</si>
  <si>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</si>
  <si>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</si>
  <si>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</si>
  <si>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</si>
  <si>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</si>
  <si>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</si>
  <si>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</si>
  <si>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</si>
  <si>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</si>
  <si>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</si>
  <si>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</si>
  <si>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</si>
  <si>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</si>
  <si>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</si>
  <si>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</si>
  <si>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</si>
  <si>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</si>
  <si>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</si>
  <si>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</si>
  <si>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</si>
  <si>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</si>
  <si>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</si>
  <si>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</si>
  <si>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</si>
  <si>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</si>
  <si>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</si>
  <si>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</si>
  <si>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</si>
  <si>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</si>
  <si>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</si>
  <si>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</si>
  <si>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</si>
  <si>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</si>
  <si>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</si>
  <si>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</si>
  <si>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</si>
  <si>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</si>
  <si>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</si>
  <si>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</si>
  <si>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</si>
  <si>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</si>
  <si>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</si>
  <si>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</si>
  <si>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</si>
  <si>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</si>
  <si>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</si>
  <si>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</si>
  <si>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</si>
  <si>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</si>
  <si>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</si>
  <si>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</si>
  <si>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</si>
  <si>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</si>
  <si>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</si>
  <si>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</si>
  <si>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</si>
  <si>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</si>
  <si>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</si>
  <si>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</si>
  <si>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</si>
  <si>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</si>
  <si>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</si>
  <si>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</si>
  <si>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</si>
  <si>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</si>
  <si>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</si>
  <si>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</si>
  <si>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</si>
  <si>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</si>
  <si>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</si>
  <si>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</si>
  <si>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</si>
  <si>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</si>
  <si>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</si>
  <si>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</si>
  <si>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</si>
  <si>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</si>
  <si>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</si>
  <si>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</si>
  <si>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</si>
  <si>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</si>
  <si>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</si>
  <si>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</si>
  <si>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</si>
  <si>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</si>
  <si>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</si>
  <si>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</si>
  <si>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</si>
  <si>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</si>
  <si>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</si>
  <si>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</si>
  <si>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</si>
  <si>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</si>
  <si>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</si>
  <si>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</si>
  <si>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</si>
  <si>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</si>
  <si>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</si>
  <si>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</si>
  <si>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</si>
  <si>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</si>
  <si>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</si>
  <si>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</si>
  <si>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</si>
  <si>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</si>
  <si>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</si>
  <si>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</si>
  <si>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</si>
  <si>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</si>
  <si>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</si>
  <si>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</si>
  <si>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</si>
  <si>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</si>
  <si>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</si>
  <si>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</si>
  <si>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</si>
  <si>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</si>
  <si>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</si>
  <si>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</si>
  <si>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</si>
  <si>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</si>
  <si>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</si>
  <si>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</si>
  <si>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</si>
  <si>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</si>
  <si>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</si>
  <si>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</si>
  <si>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</si>
  <si>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</si>
  <si>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</si>
  <si>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</si>
  <si>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</si>
  <si>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</si>
  <si>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</si>
  <si>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</si>
  <si>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</si>
  <si>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</si>
  <si>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</si>
  <si>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</si>
  <si>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</si>
  <si>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</si>
  <si>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</si>
  <si>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</si>
  <si>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</si>
  <si>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</si>
  <si>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</si>
  <si>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</si>
  <si>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</si>
  <si>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</si>
  <si>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</si>
  <si>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</si>
  <si>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</si>
  <si>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</si>
  <si>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</si>
  <si>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</si>
  <si>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</si>
  <si>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</si>
  <si>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</si>
  <si>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</si>
  <si>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</si>
  <si>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</si>
  <si>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</si>
  <si>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</si>
  <si>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</si>
  <si>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</si>
  <si>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</si>
  <si>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</si>
  <si>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</si>
  <si>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</si>
  <si>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</si>
  <si>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</si>
  <si>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</si>
  <si>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</si>
  <si>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</si>
  <si>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</si>
  <si>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</si>
  <si>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</si>
  <si>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</si>
  <si>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</si>
  <si>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</si>
  <si>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</si>
  <si>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</si>
  <si>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</si>
  <si>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</si>
  <si>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</si>
  <si>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</si>
  <si>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</si>
  <si>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</si>
  <si>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</si>
  <si>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</si>
  <si>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</si>
  <si>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</si>
  <si>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</si>
  <si>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</si>
  <si>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</si>
  <si>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</si>
  <si>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</si>
  <si>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</si>
  <si>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</si>
  <si>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</si>
  <si>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</si>
  <si>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</si>
  <si>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</si>
  <si>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</si>
  <si>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</si>
  <si>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</si>
  <si>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</si>
  <si>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</si>
  <si>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</si>
  <si>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</si>
  <si>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</si>
  <si>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</si>
  <si>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</si>
  <si>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</si>
  <si>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</si>
  <si>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</si>
  <si>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</si>
  <si>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</si>
  <si>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</si>
  <si>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</si>
  <si>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</si>
  <si>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</si>
  <si>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</si>
  <si>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</si>
  <si>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</si>
  <si>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</si>
  <si>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</si>
  <si>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</si>
  <si>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</si>
  <si>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</si>
  <si>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</si>
  <si>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</si>
  <si>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</si>
  <si>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</si>
  <si>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</si>
  <si>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</si>
  <si>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</si>
  <si>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</si>
  <si>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</si>
  <si>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</si>
  <si>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</si>
  <si>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</si>
  <si>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</si>
  <si>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</si>
  <si>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</si>
  <si>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</si>
  <si>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</si>
  <si>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</si>
  <si>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</si>
  <si>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</si>
  <si>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</si>
  <si>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</si>
  <si>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</si>
  <si>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</si>
  <si>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</si>
  <si>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</si>
  <si>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</si>
  <si>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</si>
  <si>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</si>
  <si>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</si>
  <si>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</si>
  <si>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</si>
  <si>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</si>
  <si>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</si>
  <si>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</si>
  <si>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</si>
  <si>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</si>
  <si>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</si>
  <si>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</si>
  <si>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</si>
  <si>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</si>
  <si>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</si>
  <si>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</si>
  <si>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</si>
  <si>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</si>
  <si>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</si>
  <si>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</si>
  <si>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</si>
  <si>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</si>
  <si>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</si>
  <si>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</si>
  <si>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</si>
  <si>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</si>
  <si>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</si>
  <si>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</si>
  <si>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</si>
  <si>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</si>
  <si>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</si>
  <si>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</si>
  <si>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</si>
  <si>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</si>
  <si>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</si>
  <si>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</si>
  <si>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</si>
  <si>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</si>
  <si>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</si>
  <si>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</si>
  <si>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</si>
  <si>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</si>
  <si>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</si>
  <si>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</si>
  <si>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</si>
  <si>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</si>
  <si>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</si>
  <si>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</si>
  <si>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</si>
  <si>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</si>
  <si>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</si>
  <si>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</si>
  <si>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</si>
  <si>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</si>
  <si>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</si>
  <si>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</si>
  <si>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</si>
  <si>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</si>
  <si>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</si>
  <si>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</si>
  <si>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</si>
  <si>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</si>
  <si>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</si>
  <si>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</si>
  <si>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</si>
  <si>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</si>
  <si>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</si>
  <si>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</si>
  <si>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</si>
  <si>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</si>
  <si>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</si>
  <si>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</si>
  <si>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</si>
  <si>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</si>
  <si>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</si>
  <si>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</si>
  <si>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</si>
  <si>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</si>
  <si>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</si>
  <si>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</si>
  <si>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</si>
  <si>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</si>
  <si>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</si>
  <si>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</si>
  <si>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</si>
  <si>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</si>
  <si>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</si>
  <si>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</si>
  <si>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</si>
  <si>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</si>
  <si>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</si>
  <si>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</si>
  <si>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</si>
  <si>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</si>
  <si>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</si>
  <si>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</si>
  <si>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</si>
  <si>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</si>
  <si>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</si>
  <si>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</si>
  <si>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</si>
  <si>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</si>
  <si>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</si>
  <si>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</si>
  <si>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</si>
  <si>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</si>
  <si>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</si>
  <si>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</si>
  <si>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</si>
  <si>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</si>
  <si>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</si>
  <si>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</si>
  <si>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</si>
  <si>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</si>
  <si>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</si>
  <si>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</si>
  <si>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</si>
  <si>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</si>
  <si>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</si>
  <si>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</si>
  <si>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</si>
  <si>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</si>
  <si>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</si>
  <si>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</si>
  <si>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</si>
  <si>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</si>
  <si>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</si>
  <si>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</si>
  <si>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</si>
  <si>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</si>
  <si>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</si>
  <si>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</si>
  <si>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</si>
  <si>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</si>
  <si>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</si>
  <si>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</si>
  <si>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</si>
  <si>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</si>
  <si>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</si>
  <si>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</si>
  <si>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</si>
  <si>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</si>
  <si>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</si>
  <si>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</si>
  <si>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</si>
  <si>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</si>
  <si>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</si>
  <si>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</si>
  <si>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</si>
  <si>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</si>
  <si>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</si>
  <si>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</si>
  <si>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</si>
  <si>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</si>
  <si>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</si>
  <si>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</si>
  <si>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</si>
  <si>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</si>
  <si>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</si>
  <si>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</si>
  <si>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</si>
  <si>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</si>
  <si>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</si>
  <si>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</si>
  <si>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</si>
  <si>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</si>
  <si>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</si>
  <si>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</si>
  <si>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</si>
  <si>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</si>
  <si>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</si>
  <si>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</si>
  <si>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</si>
  <si>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</si>
  <si>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</si>
  <si>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</si>
  <si>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</si>
  <si>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</si>
  <si>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</si>
  <si>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</si>
  <si>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</si>
  <si>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</si>
  <si>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</si>
  <si>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</si>
  <si>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</si>
  <si>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</si>
  <si>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</si>
  <si>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</si>
  <si>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</si>
  <si>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</si>
  <si>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</si>
  <si>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</si>
  <si>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</si>
  <si>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</si>
  <si>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</si>
  <si>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</si>
  <si>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</si>
  <si>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</si>
  <si>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</si>
  <si>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</si>
  <si>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</si>
  <si>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</si>
  <si>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</si>
  <si>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</si>
  <si>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</si>
  <si>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</si>
  <si>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</si>
  <si>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</si>
  <si>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</si>
  <si>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</si>
  <si>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</si>
  <si>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</si>
  <si>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</si>
  <si>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</si>
  <si>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</si>
  <si>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</si>
  <si>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</si>
  <si>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</si>
  <si>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</si>
  <si>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</si>
  <si>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</si>
  <si>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</si>
  <si>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</si>
  <si>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</si>
  <si>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</si>
  <si>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</si>
  <si>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</si>
  <si>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</si>
  <si>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</si>
  <si>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</si>
  <si>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</si>
  <si>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</si>
  <si>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</si>
  <si>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</si>
  <si>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</si>
  <si>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</si>
  <si>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</si>
  <si>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</si>
  <si>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</si>
  <si>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</si>
  <si>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</si>
  <si>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</si>
  <si>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</si>
  <si>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</si>
  <si>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</si>
  <si>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</si>
  <si>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</si>
  <si>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</si>
  <si>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</si>
  <si>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</si>
  <si>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</si>
  <si>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</si>
  <si>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</si>
  <si>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</si>
  <si>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</si>
  <si>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</si>
  <si>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</si>
  <si>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</si>
  <si>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</si>
  <si>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</si>
  <si>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</si>
  <si>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</si>
  <si>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</si>
  <si>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</si>
  <si>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</si>
  <si>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</si>
  <si>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</si>
  <si>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</si>
  <si>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</si>
  <si>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</si>
  <si>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</si>
  <si>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</si>
  <si>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</si>
  <si>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</si>
  <si>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</si>
  <si>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</si>
  <si>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</si>
  <si>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</si>
  <si>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</si>
  <si>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</si>
  <si>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</si>
  <si>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</si>
  <si>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</si>
  <si>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</si>
  <si>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</si>
  <si>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</si>
  <si>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</si>
  <si>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</si>
  <si>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</si>
  <si>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</si>
  <si>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</si>
  <si>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</si>
  <si>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</si>
  <si>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</si>
  <si>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</si>
  <si>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</si>
  <si>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</si>
  <si>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</si>
  <si>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</si>
  <si>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</si>
  <si>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</si>
  <si>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</si>
  <si>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</si>
  <si>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</si>
  <si>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</si>
  <si>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</si>
  <si>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</si>
  <si>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</si>
  <si>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</si>
  <si>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</si>
  <si>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</si>
  <si>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</si>
  <si>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</si>
  <si>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</si>
  <si>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</si>
  <si>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</si>
  <si>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</si>
  <si>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</si>
  <si>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</si>
  <si>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</si>
  <si>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</si>
  <si>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</si>
  <si>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</si>
  <si>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</si>
  <si>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</si>
  <si>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</si>
  <si>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</si>
  <si>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</si>
  <si>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</si>
  <si>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</si>
  <si>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</si>
  <si>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</si>
  <si>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</si>
  <si>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</si>
  <si>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</si>
  <si>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</si>
  <si>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</si>
  <si>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</si>
  <si>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</si>
  <si>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</si>
  <si>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</si>
  <si>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</si>
  <si>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</si>
  <si>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</si>
  <si>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</si>
  <si>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</si>
  <si>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</si>
  <si>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</si>
  <si>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</si>
  <si>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</si>
  <si>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</si>
  <si>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</si>
  <si>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</si>
  <si>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</si>
  <si>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</si>
  <si>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</si>
  <si>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</si>
  <si>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</si>
  <si>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</si>
  <si>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</si>
  <si>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</si>
  <si>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</si>
  <si>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</si>
  <si>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</si>
  <si>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</si>
  <si>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</si>
  <si>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</si>
  <si>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</si>
  <si>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</si>
  <si>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</si>
  <si>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</si>
  <si>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</si>
  <si>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</si>
  <si>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</si>
  <si>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</si>
  <si>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</si>
  <si>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</si>
  <si>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</si>
  <si>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</si>
  <si>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</si>
  <si>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</si>
  <si>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</si>
  <si>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</si>
  <si>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</si>
  <si>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</si>
  <si>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</si>
  <si>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</si>
  <si>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</si>
  <si>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</si>
  <si>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</si>
  <si>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</si>
  <si>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</si>
  <si>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</si>
  <si>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</si>
  <si>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</si>
  <si>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</si>
  <si>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</si>
  <si>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</si>
  <si>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</si>
  <si>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</si>
  <si>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</si>
  <si>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</si>
  <si>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</si>
  <si>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</si>
  <si>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</si>
  <si>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</si>
  <si>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</si>
  <si>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</si>
  <si>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</si>
  <si>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</si>
  <si>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</si>
  <si>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</si>
  <si>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</si>
  <si>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</si>
  <si>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</si>
  <si>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</si>
  <si>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</si>
  <si>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</si>
  <si>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</si>
  <si>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</si>
  <si>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</si>
  <si>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</si>
  <si>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</si>
  <si>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</si>
  <si>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</si>
  <si>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</si>
  <si>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</si>
  <si>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</si>
  <si>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</si>
  <si>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</si>
  <si>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</si>
  <si>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</si>
  <si>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</si>
  <si>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</si>
  <si>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</si>
  <si>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</si>
  <si>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</si>
  <si>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</si>
  <si>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</si>
  <si>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</si>
  <si>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</si>
  <si>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</si>
  <si>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</si>
  <si>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</si>
  <si>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</si>
  <si>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</si>
  <si>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</si>
  <si>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</si>
  <si>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</si>
  <si>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</si>
  <si>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</si>
  <si>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</si>
  <si>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</si>
  <si>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</si>
  <si>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</si>
  <si>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</si>
  <si>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</si>
  <si>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</si>
  <si>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</si>
  <si>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</si>
  <si>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</si>
  <si>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</si>
  <si>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</si>
  <si>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</si>
  <si>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</si>
  <si>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</si>
  <si>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</si>
  <si>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</si>
  <si>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</si>
  <si>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</si>
  <si>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</si>
  <si>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</si>
  <si>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</si>
  <si>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</si>
  <si>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</si>
  <si>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</si>
  <si>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</si>
  <si>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</si>
  <si>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</si>
  <si>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</si>
  <si>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</si>
  <si>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</si>
  <si>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</si>
  <si>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</si>
  <si>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</si>
  <si>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</si>
  <si>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</si>
  <si>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</si>
  <si>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</si>
  <si>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</si>
  <si>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</si>
  <si>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</si>
  <si>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</si>
  <si>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</si>
  <si>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</si>
  <si>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</si>
  <si>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</si>
  <si>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</si>
  <si>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</si>
  <si>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</si>
  <si>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</si>
  <si>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</si>
  <si>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</si>
  <si>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</si>
  <si>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</si>
  <si>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</si>
  <si>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</si>
  <si>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</si>
  <si>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</si>
  <si>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</si>
  <si>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</si>
  <si>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</si>
  <si>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</si>
  <si>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</si>
  <si>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</si>
  <si>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</si>
  <si>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</si>
  <si>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</si>
  <si>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</si>
  <si>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</si>
  <si>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</si>
  <si>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</si>
  <si>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</si>
  <si>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</si>
  <si>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</si>
  <si>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</si>
  <si>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</si>
  <si>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</si>
  <si>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</si>
  <si>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</si>
  <si>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</si>
  <si>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</si>
  <si>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</si>
  <si>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</si>
  <si>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</si>
  <si>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</si>
  <si>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</si>
  <si>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</si>
  <si>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</si>
  <si>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</si>
  <si>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</si>
  <si>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</si>
  <si>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</si>
  <si>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</si>
  <si>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</si>
  <si>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</si>
  <si>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</si>
  <si>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</si>
  <si>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</si>
  <si>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</si>
  <si>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</si>
  <si>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</si>
  <si>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</si>
  <si>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</si>
  <si>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</si>
  <si>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</si>
  <si>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</si>
  <si>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</si>
  <si>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</si>
  <si>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</si>
  <si>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</si>
  <si>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</si>
  <si>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</si>
  <si>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</si>
  <si>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</si>
  <si>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</si>
  <si>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</si>
  <si>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</si>
  <si>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</si>
  <si>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</si>
  <si>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</si>
  <si>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</si>
  <si>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</si>
  <si>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</si>
  <si>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</si>
  <si>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</si>
  <si>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</si>
  <si>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</si>
  <si>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</si>
  <si>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</si>
  <si>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</si>
  <si>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</si>
  <si>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</si>
  <si>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</si>
  <si>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</si>
  <si>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</si>
  <si>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</si>
  <si>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</si>
  <si>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</si>
  <si>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</si>
  <si>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</si>
  <si>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</si>
  <si>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</si>
  <si>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</si>
  <si>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</si>
  <si>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</si>
  <si>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</si>
  <si>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</si>
  <si>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</si>
  <si>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</si>
  <si>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</si>
  <si>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</si>
  <si>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</si>
  <si>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</si>
  <si>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</si>
  <si>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</si>
  <si>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</si>
  <si>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</si>
  <si>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</si>
  <si>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</si>
  <si>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</si>
  <si>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</si>
  <si>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</si>
  <si>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</si>
  <si>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</si>
  <si>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</si>
  <si>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</si>
  <si>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</si>
  <si>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</si>
  <si>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</si>
  <si>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</si>
  <si>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</si>
  <si>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</si>
  <si>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</si>
  <si>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</si>
  <si>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</si>
  <si>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</si>
  <si>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</si>
  <si>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</si>
  <si>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</si>
  <si>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</si>
  <si>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</si>
  <si>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</si>
  <si>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</si>
  <si>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</si>
  <si>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</si>
  <si>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</si>
  <si>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</si>
  <si>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</si>
  <si>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</si>
  <si>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</si>
  <si>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</si>
  <si>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</si>
  <si>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</si>
  <si>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</si>
  <si>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</si>
  <si>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</si>
  <si>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</si>
  <si>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</si>
  <si>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</si>
  <si>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</si>
  <si>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</si>
  <si>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</si>
  <si>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</si>
  <si>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</si>
  <si>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</si>
  <si>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</si>
  <si>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</si>
  <si>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</si>
  <si>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</si>
  <si>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</si>
  <si>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</si>
  <si>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</si>
  <si>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</si>
  <si>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</si>
  <si>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</si>
  <si>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</si>
  <si>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</si>
  <si>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</si>
  <si>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</si>
  <si>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</si>
  <si>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</si>
  <si>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</si>
  <si>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</si>
  <si>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</si>
  <si>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</si>
  <si>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</si>
  <si>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</si>
  <si>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</si>
  <si>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</si>
  <si>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</si>
  <si>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</si>
  <si>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</si>
  <si>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</si>
  <si>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</si>
  <si>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</si>
  <si>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</si>
  <si>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</si>
  <si>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</si>
  <si>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</si>
  <si>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</si>
  <si>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</si>
  <si>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</si>
  <si>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</si>
  <si>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</si>
  <si>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</si>
  <si>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</si>
  <si>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</si>
  <si>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</si>
  <si>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</si>
  <si>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</si>
  <si>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</si>
  <si>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</si>
  <si>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</si>
  <si>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</si>
  <si>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</si>
  <si>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</si>
  <si>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</si>
  <si>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</si>
  <si>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</si>
  <si>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</si>
  <si>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</si>
  <si>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</si>
  <si>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</si>
  <si>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</si>
  <si>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</si>
  <si>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</si>
  <si>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</si>
  <si>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</si>
  <si>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</si>
  <si>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</si>
  <si>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</si>
  <si>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</si>
  <si>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</si>
  <si>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</si>
  <si>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</si>
  <si>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</si>
  <si>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</si>
  <si>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</si>
  <si>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</si>
  <si>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</si>
  <si>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</si>
  <si>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</si>
  <si>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</si>
  <si>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</si>
  <si>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</si>
  <si>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</si>
  <si>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</si>
  <si>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</si>
  <si>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</si>
  <si>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</si>
  <si>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</si>
  <si>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</si>
  <si>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</si>
  <si>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</si>
  <si>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</si>
  <si>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</si>
  <si>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</si>
  <si>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</si>
  <si>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</si>
  <si>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</si>
  <si>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</si>
  <si>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</si>
  <si>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</si>
  <si>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</si>
  <si>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</si>
  <si>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</si>
  <si>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</si>
  <si>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</si>
  <si>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</si>
  <si>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</si>
  <si>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</si>
  <si>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</si>
  <si>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</si>
  <si>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</si>
  <si>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</si>
  <si>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</si>
  <si>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</si>
  <si>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</si>
  <si>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</si>
  <si>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</si>
  <si>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</si>
  <si>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</si>
  <si>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</si>
  <si>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</si>
  <si>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</si>
  <si>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</si>
  <si>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</si>
  <si>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</si>
  <si>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</si>
  <si>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</si>
  <si>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</si>
  <si>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</si>
  <si>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</si>
  <si>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</si>
  <si>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</si>
  <si>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</si>
  <si>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</si>
  <si>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</si>
  <si>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</si>
  <si>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</si>
  <si>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</si>
  <si>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</si>
  <si>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</si>
  <si>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</si>
  <si>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</si>
  <si>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</si>
  <si>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</si>
  <si>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</si>
  <si>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</si>
  <si>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</si>
  <si>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</si>
  <si>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</si>
  <si>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</si>
  <si>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</si>
  <si>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</si>
  <si>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</si>
  <si>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</si>
  <si>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</si>
  <si>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</si>
  <si>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</si>
  <si>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</si>
  <si>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</si>
  <si>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</si>
  <si>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</si>
  <si>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</si>
  <si>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</si>
  <si>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</si>
  <si>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</si>
  <si>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</si>
  <si>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</si>
  <si>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</si>
  <si>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</si>
  <si>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</si>
  <si>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</si>
  <si>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</si>
  <si>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</si>
  <si>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</si>
  <si>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</si>
  <si>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</si>
  <si>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</si>
  <si>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</si>
  <si>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</si>
  <si>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</si>
  <si>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</si>
  <si>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</si>
  <si>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</si>
  <si>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</si>
  <si>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</si>
  <si>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</si>
  <si>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</si>
  <si>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</si>
  <si>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</si>
  <si>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</si>
  <si>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</si>
  <si>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</si>
  <si>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</si>
  <si>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</si>
  <si>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</si>
  <si>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</si>
  <si>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</si>
  <si>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</si>
  <si>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</si>
  <si>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</si>
  <si>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</si>
  <si>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</si>
  <si>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</si>
  <si>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</si>
  <si>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</si>
  <si>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</si>
  <si>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</si>
  <si>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</si>
  <si>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</si>
  <si>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</si>
  <si>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</si>
  <si>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</si>
  <si>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</si>
  <si>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</si>
  <si>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</si>
  <si>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</si>
  <si>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</si>
  <si>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</si>
  <si>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</si>
  <si>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</si>
  <si>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</si>
  <si>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</si>
  <si>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</si>
  <si>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</si>
  <si>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</si>
  <si>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</si>
  <si>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</si>
  <si>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</si>
  <si>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</si>
  <si>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</si>
  <si>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</si>
  <si>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</si>
  <si>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</si>
  <si>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</si>
  <si>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</si>
  <si>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</si>
  <si>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</si>
  <si>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</si>
  <si>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</si>
  <si>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</si>
  <si>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</si>
  <si>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</si>
  <si>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</si>
  <si>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</si>
  <si>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</si>
  <si>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</si>
  <si>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</si>
  <si>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</si>
  <si>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</si>
  <si>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</si>
  <si>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</si>
  <si>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</si>
  <si>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</si>
  <si>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</si>
  <si>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</si>
  <si>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</si>
  <si>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</si>
  <si>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</si>
  <si>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</si>
  <si>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</si>
  <si>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</si>
  <si>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</si>
  <si>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</si>
  <si>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</si>
  <si>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</si>
  <si>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</si>
  <si>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</si>
  <si>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</si>
  <si>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</si>
  <si>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</si>
  <si>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</si>
  <si>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</si>
  <si>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</si>
  <si>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</si>
  <si>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</si>
  <si>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</si>
  <si>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</si>
  <si>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</si>
  <si>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</si>
  <si>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</si>
  <si>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</si>
  <si>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</si>
  <si>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</si>
  <si>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</si>
  <si>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</si>
  <si>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</si>
  <si>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</si>
  <si>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</si>
  <si>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</si>
  <si>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</si>
  <si>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</si>
  <si>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</si>
  <si>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</si>
  <si>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</si>
  <si>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</si>
  <si>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</si>
  <si>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</si>
  <si>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</si>
  <si>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</si>
  <si>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</si>
  <si>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</si>
  <si>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</si>
  <si>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</si>
  <si>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</si>
  <si>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</si>
  <si>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</si>
  <si>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</si>
  <si>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</si>
  <si>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</si>
  <si>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</si>
  <si>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</si>
  <si>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</si>
  <si>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</si>
  <si>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</si>
  <si>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</si>
  <si>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</si>
  <si>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</si>
  <si>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</si>
  <si>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</si>
  <si>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</si>
  <si>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</si>
  <si>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</si>
  <si>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</si>
  <si>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</si>
  <si>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</si>
  <si>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</si>
  <si>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</si>
  <si>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</si>
  <si>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</si>
  <si>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</si>
  <si>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</si>
  <si>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</si>
  <si>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</si>
  <si>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</si>
  <si>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</si>
  <si>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</si>
  <si>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</si>
  <si>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</si>
  <si>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</si>
  <si>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</si>
  <si>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</si>
  <si>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</si>
  <si>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</si>
  <si>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</si>
  <si>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</si>
  <si>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</si>
  <si>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</si>
  <si>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</si>
  <si>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</si>
  <si>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</si>
  <si>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</si>
  <si>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</si>
  <si>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</si>
  <si>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</si>
  <si>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</si>
  <si>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</si>
  <si>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</si>
  <si>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</si>
  <si>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</si>
  <si>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</si>
  <si>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</si>
  <si>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</si>
  <si>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</si>
  <si>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</si>
  <si>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</si>
  <si>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</si>
  <si>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</si>
  <si>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</si>
  <si>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</si>
  <si>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</si>
  <si>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</si>
  <si>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</si>
  <si>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</si>
  <si>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</si>
  <si>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</si>
  <si>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</si>
  <si>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</si>
  <si>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</si>
  <si>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</si>
  <si>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</si>
  <si>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</si>
  <si>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</si>
  <si>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</si>
  <si>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</si>
  <si>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</si>
  <si>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</si>
  <si>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</si>
  <si>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</si>
  <si>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</si>
  <si>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</si>
  <si>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</si>
  <si>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</si>
  <si>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</si>
  <si>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</si>
  <si>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</si>
  <si>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</si>
  <si>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</si>
  <si>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</si>
  <si>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</si>
  <si>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</si>
  <si>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</si>
  <si>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</si>
  <si>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</si>
  <si>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</si>
  <si>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</si>
  <si>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</si>
  <si>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</si>
  <si>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</si>
  <si>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</si>
  <si>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</si>
  <si>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</si>
  <si>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</si>
  <si>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</si>
  <si>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</si>
  <si>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</si>
  <si>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</si>
  <si>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</si>
  <si>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</si>
  <si>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</si>
  <si>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</si>
  <si>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</si>
  <si>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</si>
  <si>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</si>
  <si>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</si>
  <si>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</si>
  <si>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</si>
  <si>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</si>
  <si>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</si>
  <si>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</si>
  <si>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</si>
  <si>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</si>
  <si>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</si>
  <si>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</si>
  <si>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</si>
  <si>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</si>
  <si>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</si>
  <si>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</si>
  <si>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</si>
  <si>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</si>
  <si>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</si>
  <si>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</si>
  <si>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</si>
  <si>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</si>
  <si>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</si>
  <si>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</si>
  <si>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</si>
  <si>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</si>
  <si>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</si>
  <si>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</si>
  <si>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</si>
  <si>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</si>
  <si>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</si>
  <si>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</si>
  <si>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</si>
  <si>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</si>
  <si>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</si>
  <si>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</si>
  <si>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</si>
  <si>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</si>
  <si>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</si>
  <si>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</si>
  <si>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</si>
  <si>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</si>
  <si>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</si>
  <si>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</si>
  <si>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</si>
  <si>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</si>
  <si>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</si>
  <si>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</si>
  <si>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</si>
  <si>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</si>
  <si>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</si>
  <si>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</si>
  <si>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</si>
  <si>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</si>
  <si>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</si>
  <si>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</si>
  <si>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</si>
  <si>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</si>
  <si>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</si>
  <si>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</si>
  <si>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</si>
  <si>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</si>
  <si>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</si>
  <si>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</si>
  <si>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</si>
  <si>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</si>
  <si>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</si>
  <si>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</si>
  <si>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</si>
  <si>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</si>
  <si>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</si>
  <si>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</si>
  <si>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</si>
  <si>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</si>
  <si>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</si>
  <si>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</si>
  <si>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</si>
  <si>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</si>
  <si>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</si>
  <si>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</si>
  <si>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</si>
  <si>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</si>
  <si>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</si>
  <si>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</si>
  <si>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</si>
  <si>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</si>
  <si>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</si>
  <si>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</si>
  <si>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</si>
  <si>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</si>
  <si>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</si>
  <si>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</si>
  <si>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</si>
  <si>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</si>
  <si>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</si>
  <si>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</si>
  <si>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</si>
  <si>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</si>
  <si>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</si>
  <si>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</si>
  <si>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</si>
  <si>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</si>
  <si>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</si>
  <si>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</si>
  <si>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</si>
  <si>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</si>
  <si>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</si>
  <si>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</si>
  <si>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</si>
  <si>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</si>
  <si>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</si>
  <si>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</si>
  <si>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</si>
  <si>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</si>
  <si>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</si>
  <si>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</si>
  <si>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</si>
  <si>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</si>
  <si>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</si>
  <si>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</si>
  <si>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</si>
  <si>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</si>
  <si>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</si>
  <si>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</si>
  <si>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</si>
  <si>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</si>
  <si>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</si>
  <si>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</si>
  <si>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</si>
  <si>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</si>
  <si>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</si>
  <si>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</si>
  <si>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</si>
  <si>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</si>
  <si>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</si>
  <si>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</si>
  <si>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</si>
  <si>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</si>
  <si>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</si>
  <si>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</si>
  <si>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</si>
  <si>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</si>
  <si>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</si>
  <si>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</si>
  <si>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</si>
  <si>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</si>
  <si>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</si>
  <si>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</si>
  <si>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</si>
  <si>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</si>
  <si>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</si>
  <si>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</si>
  <si>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</si>
  <si>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</si>
  <si>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</si>
  <si>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</si>
  <si>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</si>
  <si>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</si>
  <si>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</si>
  <si>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</si>
  <si>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</si>
  <si>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</si>
  <si>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</si>
  <si>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</si>
  <si>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</si>
  <si>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</si>
  <si>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</si>
  <si>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</si>
  <si>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</si>
  <si>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</si>
  <si>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</si>
  <si>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</si>
  <si>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</si>
  <si>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</si>
  <si>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</si>
  <si>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</si>
  <si>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</si>
  <si>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</si>
  <si>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</si>
  <si>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</si>
  <si>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</si>
  <si>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</si>
  <si>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</si>
  <si>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</si>
  <si>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</si>
  <si>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</si>
  <si>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</si>
  <si>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</si>
  <si>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</si>
  <si>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</si>
  <si>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</si>
  <si>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</si>
  <si>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</si>
  <si>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</si>
  <si>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</si>
  <si>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</si>
  <si>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</si>
  <si>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</si>
  <si>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</si>
  <si>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</si>
  <si>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</si>
  <si>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</si>
  <si>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</si>
  <si>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</si>
  <si>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</si>
  <si>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</si>
  <si>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</si>
  <si>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</si>
  <si>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</si>
  <si>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</si>
  <si>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</si>
  <si>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</si>
  <si>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</si>
  <si>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</si>
  <si>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</si>
  <si>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</si>
  <si>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</si>
  <si>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</si>
  <si>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</si>
  <si>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</si>
  <si>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</si>
  <si>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</si>
  <si>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</si>
  <si>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</si>
  <si>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</si>
  <si>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</si>
  <si>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</si>
  <si>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</si>
  <si>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</si>
  <si>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</si>
  <si>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</si>
  <si>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</si>
  <si>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</si>
  <si>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</si>
  <si>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</si>
  <si>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</si>
  <si>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</si>
  <si>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</si>
  <si>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</si>
  <si>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</si>
  <si>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</si>
  <si>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</si>
  <si>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</si>
  <si>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</si>
  <si>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</si>
  <si>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</si>
  <si>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</si>
  <si>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</si>
  <si>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</si>
  <si>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</si>
  <si>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</si>
  <si>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</si>
  <si>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</si>
  <si>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</si>
  <si>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</si>
  <si>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</si>
  <si>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</si>
  <si>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</si>
  <si>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</si>
  <si>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</si>
  <si>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</si>
  <si>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</si>
  <si>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</si>
  <si>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</si>
  <si>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</si>
  <si>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</si>
  <si>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</si>
  <si>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</si>
  <si>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</si>
  <si>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</si>
  <si>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</si>
  <si>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</si>
  <si>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</si>
  <si>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</si>
  <si>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</si>
  <si>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</si>
  <si>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</si>
  <si>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</si>
  <si>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</si>
  <si>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</si>
  <si>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</si>
  <si>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</si>
  <si>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</si>
  <si>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</si>
  <si>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</si>
  <si>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</si>
  <si>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</si>
  <si>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</si>
  <si>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</si>
  <si>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</si>
  <si>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</si>
  <si>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</si>
  <si>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</si>
  <si>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</si>
  <si>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</si>
  <si>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</si>
  <si>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</si>
  <si>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</si>
  <si>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</si>
  <si>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</si>
  <si>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</si>
  <si>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</si>
  <si>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</si>
  <si>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</si>
  <si>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</si>
  <si>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</si>
  <si>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</si>
  <si>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</si>
  <si>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</si>
  <si>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</si>
  <si>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</si>
  <si>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</si>
  <si>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</si>
  <si>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</si>
  <si>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</si>
  <si>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</si>
  <si>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</si>
  <si>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</si>
  <si>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</si>
  <si>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</si>
  <si>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</si>
  <si>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</si>
  <si>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</si>
  <si>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</si>
  <si>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</si>
  <si>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</si>
  <si>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</si>
  <si>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</si>
  <si>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</si>
  <si>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</si>
  <si>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</si>
  <si>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</si>
  <si>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</si>
  <si>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</si>
  <si>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</si>
  <si>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</si>
  <si>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</si>
  <si>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</si>
  <si>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</si>
  <si>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</si>
  <si>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</si>
  <si>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</si>
  <si>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</si>
  <si>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</si>
  <si>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</si>
  <si>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</si>
  <si>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</si>
  <si>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</si>
  <si>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</si>
  <si>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</si>
  <si>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</si>
  <si>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</si>
  <si>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</si>
  <si>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</si>
  <si>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</si>
  <si>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</si>
  <si>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</si>
  <si>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</si>
  <si>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</si>
  <si>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</si>
  <si>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</si>
  <si>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</si>
  <si>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</si>
  <si>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</si>
  <si>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</si>
  <si>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</si>
  <si>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</si>
  <si>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</si>
  <si>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</si>
  <si>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</si>
  <si>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</si>
  <si>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</si>
  <si>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</si>
  <si>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</si>
  <si>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</si>
  <si>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</si>
  <si>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</si>
  <si>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</si>
  <si>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</si>
  <si>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</si>
  <si>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</si>
  <si>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</si>
  <si>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</si>
  <si>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</si>
  <si>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</si>
  <si>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</si>
  <si>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</si>
  <si>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</si>
  <si>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</si>
  <si>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</si>
  <si>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</si>
  <si>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</si>
  <si>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</si>
  <si>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</si>
  <si>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</si>
  <si>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</si>
  <si>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</si>
  <si>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</si>
  <si>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</si>
  <si>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</si>
  <si>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</si>
  <si>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</si>
  <si>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</si>
  <si>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</si>
  <si>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</si>
  <si>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</si>
  <si>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</si>
  <si>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</si>
  <si>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</si>
  <si>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</si>
  <si>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</si>
  <si>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</si>
  <si>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</si>
  <si>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</si>
  <si>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</si>
  <si>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</si>
  <si>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</si>
  <si>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</si>
  <si>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</si>
  <si>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</si>
  <si>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</si>
  <si>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</si>
  <si>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</si>
  <si>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</si>
  <si>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</si>
  <si>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</si>
  <si>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</si>
  <si>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</si>
  <si>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</si>
  <si>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</si>
  <si>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</si>
  <si>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</si>
  <si>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</si>
  <si>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</si>
  <si>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</si>
  <si>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</si>
  <si>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</si>
  <si>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</si>
  <si>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</si>
  <si>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</si>
  <si>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</si>
  <si>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</si>
  <si>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</si>
  <si>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</si>
  <si>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</si>
  <si>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</si>
  <si>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</si>
  <si>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</si>
  <si>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</si>
  <si>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</si>
  <si>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</si>
  <si>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</si>
  <si>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</si>
  <si>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</si>
  <si>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</si>
  <si>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</si>
  <si>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</si>
  <si>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</si>
  <si>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</si>
  <si>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</si>
  <si>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</si>
  <si>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</si>
  <si>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</si>
  <si>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</si>
  <si>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</si>
  <si>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</si>
  <si>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</si>
  <si>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</si>
  <si>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</si>
  <si>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</si>
  <si>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</si>
  <si>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</si>
  <si>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</si>
  <si>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</si>
  <si>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</si>
  <si>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</si>
  <si>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</si>
  <si>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</si>
  <si>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</si>
  <si>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</si>
  <si>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</si>
  <si>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</si>
  <si>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</si>
  <si>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</si>
  <si>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</si>
  <si>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</si>
  <si>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</si>
  <si>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</si>
  <si>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</si>
  <si>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</si>
  <si>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</si>
  <si>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</si>
  <si>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</si>
  <si>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</si>
  <si>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</si>
  <si>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</si>
  <si>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</si>
  <si>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</si>
  <si>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</si>
  <si>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</si>
  <si>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</si>
  <si>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</si>
  <si>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</si>
  <si>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</si>
  <si>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</si>
  <si>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</si>
  <si>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</si>
  <si>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</si>
  <si>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</si>
  <si>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</si>
  <si>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</si>
  <si>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</si>
  <si>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</si>
  <si>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</si>
  <si>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</si>
  <si>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</si>
  <si>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</si>
  <si>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</si>
  <si>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</si>
  <si>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</si>
  <si>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</si>
  <si>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</si>
  <si>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</si>
  <si>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</si>
  <si>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</si>
  <si>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</si>
  <si>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</si>
  <si>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</si>
  <si>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</si>
  <si>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</si>
  <si>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</si>
  <si>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</si>
  <si>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</si>
  <si>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</si>
  <si>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</si>
  <si>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</si>
  <si>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</si>
  <si>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</si>
  <si>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</si>
  <si>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</si>
  <si>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</si>
  <si>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</si>
  <si>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</si>
  <si>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</si>
  <si>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</si>
  <si>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</si>
  <si>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</si>
  <si>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</si>
  <si>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</si>
  <si>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</si>
  <si>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</si>
  <si>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</si>
  <si>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</si>
  <si>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</si>
  <si>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</si>
  <si>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</si>
  <si>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</si>
  <si>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</si>
  <si>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</si>
  <si>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</si>
  <si>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</si>
  <si>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</si>
  <si>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</si>
  <si>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</si>
  <si>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</si>
  <si>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</si>
  <si>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</si>
  <si>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</si>
  <si>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</si>
  <si>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</si>
  <si>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</si>
  <si>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</si>
  <si>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</si>
  <si>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</si>
  <si>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</si>
  <si>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</si>
  <si>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</si>
  <si>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</si>
  <si>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</si>
  <si>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</si>
  <si>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</si>
  <si>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</si>
  <si>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</si>
  <si>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</si>
  <si>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</si>
  <si>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</si>
  <si>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</si>
  <si>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</si>
  <si>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</si>
  <si>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</si>
  <si>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</si>
  <si>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</si>
  <si>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</si>
  <si>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</si>
  <si>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</si>
  <si>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</si>
  <si>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</si>
  <si>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</si>
  <si>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</si>
  <si>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</si>
  <si>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</si>
  <si>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</si>
  <si>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</si>
  <si>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</si>
  <si>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</si>
  <si>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</si>
  <si>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</si>
  <si>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</si>
  <si>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</si>
  <si>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</si>
  <si>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</si>
  <si>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</si>
  <si>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</si>
  <si>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</si>
  <si>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</si>
  <si>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</si>
  <si>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</si>
  <si>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</si>
  <si>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</si>
  <si>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</si>
  <si>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</si>
  <si>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</si>
  <si>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</si>
  <si>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</si>
  <si>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</si>
  <si>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</si>
  <si>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</si>
  <si>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</si>
  <si>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</si>
  <si>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</si>
  <si>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</si>
  <si>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</si>
  <si>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</si>
  <si>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</si>
  <si>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</si>
  <si>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</si>
  <si>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</si>
  <si>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</si>
  <si>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</si>
  <si>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</si>
  <si>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</si>
  <si>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</si>
  <si>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</si>
  <si>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</si>
  <si>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</si>
  <si>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</si>
  <si>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</si>
  <si>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</si>
  <si>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</si>
  <si>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</si>
  <si>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</si>
  <si>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</si>
  <si>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</si>
  <si>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</si>
  <si>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</si>
  <si>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</si>
  <si>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</si>
  <si>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</si>
  <si>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</si>
  <si>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</si>
  <si>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</si>
  <si>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</si>
  <si>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</si>
  <si>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</si>
  <si>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</si>
  <si>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</si>
  <si>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</si>
  <si>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</si>
  <si>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</si>
  <si>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</si>
  <si>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</si>
  <si>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</si>
  <si>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</si>
  <si>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</si>
  <si>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</si>
  <si>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</si>
  <si>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</si>
  <si>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</si>
  <si>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</si>
  <si>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</si>
  <si>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</si>
  <si>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</si>
  <si>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</si>
  <si>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</si>
  <si>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</si>
  <si>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</si>
  <si>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</si>
  <si>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</si>
  <si>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</si>
  <si>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</si>
  <si>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</si>
  <si>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</si>
  <si>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</si>
  <si>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</si>
  <si>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</si>
  <si>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</si>
  <si>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</si>
  <si>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</si>
  <si>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</si>
  <si>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</si>
  <si>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</si>
  <si>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</si>
  <si>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</si>
  <si>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</si>
  <si>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</si>
  <si>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</si>
  <si>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</si>
  <si>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</si>
  <si>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</si>
  <si>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</si>
  <si>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</si>
  <si>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</si>
  <si>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</si>
  <si>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</si>
  <si>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</si>
  <si>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</si>
  <si>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</si>
  <si>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</si>
  <si>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</si>
  <si>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</si>
  <si>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</si>
  <si>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</si>
  <si>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</si>
  <si>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</si>
  <si>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</si>
  <si>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</si>
  <si>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</si>
  <si>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</si>
  <si>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</si>
  <si>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</si>
  <si>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</si>
  <si>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</si>
  <si>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</si>
  <si>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</si>
  <si>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</si>
  <si>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</si>
  <si>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</si>
  <si>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</si>
  <si>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</si>
  <si>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</si>
  <si>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</si>
  <si>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</si>
  <si>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</si>
  <si>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</si>
  <si>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</si>
  <si>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</si>
  <si>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</si>
  <si>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</si>
  <si>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</si>
  <si>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</si>
  <si>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</si>
  <si>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</si>
  <si>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</si>
  <si>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</si>
  <si>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</si>
  <si>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</si>
  <si>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</si>
  <si>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</si>
  <si>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</si>
  <si>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</si>
  <si>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</si>
  <si>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</si>
  <si>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</si>
  <si>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</si>
  <si>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</si>
  <si>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</si>
  <si>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</si>
  <si>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</si>
  <si>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</si>
  <si>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</si>
  <si>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</si>
  <si>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</si>
  <si>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</si>
  <si>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</si>
  <si>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</si>
  <si>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</si>
  <si>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</si>
  <si>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</si>
  <si>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</si>
  <si>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</si>
  <si>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</si>
  <si>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</si>
  <si>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</si>
  <si>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</si>
  <si>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</si>
  <si>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</si>
  <si>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</si>
  <si>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</si>
  <si>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</si>
  <si>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</si>
  <si>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</si>
  <si>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</si>
  <si>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</si>
  <si>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</si>
  <si>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</si>
  <si>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</si>
  <si>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</si>
  <si>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</si>
  <si>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</si>
  <si>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</si>
  <si>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</si>
  <si>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</si>
  <si>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</si>
  <si>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</si>
  <si>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</si>
  <si>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</si>
  <si>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</si>
  <si>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</si>
  <si>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</si>
  <si>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</si>
  <si>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</si>
  <si>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</si>
  <si>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</si>
  <si>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</si>
  <si>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</si>
  <si>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</si>
  <si>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</si>
  <si>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</si>
  <si>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</si>
  <si>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</si>
  <si>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</si>
  <si>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</si>
  <si>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</si>
  <si>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</si>
  <si>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</si>
  <si>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</si>
  <si>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</si>
  <si>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</si>
  <si>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</si>
  <si>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</si>
  <si>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</si>
  <si>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</si>
  <si>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</si>
  <si>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</si>
  <si>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</si>
  <si>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</si>
  <si>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</si>
  <si>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</si>
  <si>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</si>
  <si>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</si>
  <si>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</si>
  <si>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</si>
  <si>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</si>
  <si>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</si>
  <si>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</si>
  <si>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</si>
  <si>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</si>
  <si>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</si>
  <si>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</si>
  <si>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</si>
  <si>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</si>
  <si>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</si>
  <si>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</si>
  <si>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</si>
  <si>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</si>
  <si>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</si>
  <si>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</si>
  <si>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</si>
  <si>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</si>
  <si>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</si>
  <si>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</si>
  <si>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</si>
  <si>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</si>
  <si>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</si>
  <si>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</si>
  <si>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</si>
  <si>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</si>
  <si>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</si>
  <si>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</si>
  <si>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</si>
  <si>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</si>
  <si>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</si>
  <si>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</si>
  <si>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</si>
  <si>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</si>
  <si>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</si>
  <si>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</si>
  <si>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</si>
  <si>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</si>
  <si>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</si>
  <si>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</si>
  <si>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</si>
  <si>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</si>
  <si>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</si>
  <si>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</si>
  <si>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</si>
  <si>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</si>
  <si>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</si>
  <si>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</si>
  <si>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</si>
  <si>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</si>
  <si>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</si>
  <si>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</si>
  <si>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</si>
  <si>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</si>
  <si>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</si>
  <si>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</si>
  <si>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</si>
  <si>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</si>
  <si>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</si>
  <si>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</si>
  <si>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</si>
  <si>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</si>
  <si>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</si>
  <si>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</si>
  <si>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</si>
  <si>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</si>
  <si>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</si>
  <si>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</si>
  <si>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</si>
  <si>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</si>
  <si>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</si>
  <si>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</si>
  <si>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</si>
  <si>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</si>
  <si>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</si>
  <si>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</si>
  <si>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</si>
  <si>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</si>
  <si>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</si>
  <si>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</si>
  <si>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</si>
  <si>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</si>
  <si>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</si>
  <si>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</si>
  <si>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</si>
  <si>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</si>
  <si>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</si>
  <si>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</si>
  <si>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</si>
  <si>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</si>
  <si>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</si>
  <si>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</si>
  <si>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</si>
  <si>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</si>
  <si>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</si>
  <si>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</si>
  <si>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</si>
  <si>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</si>
  <si>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2021-52-10001341</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</si>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</sst>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4" zoomScaleNormal="90" zoomScaleSheetLayoutView="40" zoomScalePageLayoutView="40" workbookViewId="0">
      <selection activeCell="L184" sqref="L18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2676</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110</v>
      </c>
      <c r="J20" s="149" t="s">
        <v>769</v>
      </c>
      <c r="K20" s="150">
        <v>643637160</v>
      </c>
      <c r="L20" s="151">
        <v>44246</v>
      </c>
      <c r="M20" s="151">
        <v>44561</v>
      </c>
      <c r="N20" s="134">
        <f>+(M20-L20)/30</f>
        <v>10.5</v>
      </c>
      <c r="O20" s="137"/>
      <c r="U20" s="133"/>
      <c r="V20" s="105">
        <f ca="1">NOW()</f>
        <v>44194.733979050929</v>
      </c>
      <c r="W20" s="105">
        <f ca="1">NOW()</f>
        <v>44194.733979050929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2699</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2677</v>
      </c>
      <c r="C48" s="112" t="s">
        <v>32</v>
      </c>
      <c r="D48" s="110" t="s">
        <v>2681</v>
      </c>
      <c r="E48" s="144">
        <v>42401</v>
      </c>
      <c r="F48" s="144">
        <v>42719</v>
      </c>
      <c r="G48" s="159">
        <f>IF(AND(E48&lt;&gt;"",F48&lt;&gt;""),((F48-E48)/30),"")</f>
        <v>10.6</v>
      </c>
      <c r="H48" s="114" t="s">
        <v>2685</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2678</v>
      </c>
      <c r="C49" s="112" t="s">
        <v>31</v>
      </c>
      <c r="D49" s="110" t="s">
        <v>2694</v>
      </c>
      <c r="E49" s="144">
        <v>42720</v>
      </c>
      <c r="F49" s="144">
        <v>43084</v>
      </c>
      <c r="G49" s="159">
        <f t="shared" ref="G49:G50" si="2">IF(AND(E49&lt;&gt;"",F49&lt;&gt;""),((F49-E49)/30),"")</f>
        <v>12.133333333333333</v>
      </c>
      <c r="H49" s="114" t="s">
        <v>2695</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2677</v>
      </c>
      <c r="C50" s="112" t="s">
        <v>32</v>
      </c>
      <c r="D50" s="110" t="s">
        <v>2682</v>
      </c>
      <c r="E50" s="144">
        <v>42768</v>
      </c>
      <c r="F50" s="144">
        <v>43069</v>
      </c>
      <c r="G50" s="159">
        <f t="shared" si="2"/>
        <v>10.033333333333333</v>
      </c>
      <c r="H50" s="119" t="s">
        <v>2686</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2679</v>
      </c>
      <c r="C51" s="112" t="s">
        <v>32</v>
      </c>
      <c r="D51" s="110" t="s">
        <v>2683</v>
      </c>
      <c r="E51" s="144">
        <v>43160</v>
      </c>
      <c r="F51" s="144">
        <v>43434</v>
      </c>
      <c r="G51" s="159">
        <f t="shared" ref="G51:G107" si="3">IF(AND(E51&lt;&gt;"",F51&lt;&gt;""),((F51-E51)/30),"")</f>
        <v>9.1333333333333329</v>
      </c>
      <c r="H51" s="114" t="s">
        <v>2687</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2680</v>
      </c>
      <c r="C52" s="112" t="s">
        <v>32</v>
      </c>
      <c r="D52" s="110" t="s">
        <v>2684</v>
      </c>
      <c r="E52" s="144">
        <v>43497</v>
      </c>
      <c r="F52" s="144">
        <v>43799</v>
      </c>
      <c r="G52" s="159">
        <f t="shared" si="3"/>
        <v>10.066666666666666</v>
      </c>
      <c r="H52" s="119" t="s">
        <v>2688</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2692</v>
      </c>
      <c r="E114" s="144">
        <v>43886</v>
      </c>
      <c r="F114" s="144">
        <v>44196</v>
      </c>
      <c r="G114" s="159">
        <f>IF(AND(E114&lt;&gt;"",F114&lt;&gt;""),((F114-E114)/30),"")</f>
        <v>10.333333333333334</v>
      </c>
      <c r="H114" s="121" t="s">
        <v>2689</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2693</v>
      </c>
      <c r="E115" s="144">
        <v>43886</v>
      </c>
      <c r="F115" s="144">
        <v>44196</v>
      </c>
      <c r="G115" s="159">
        <f t="shared" ref="G115:G116" si="4">IF(AND(E115&lt;&gt;"",F115&lt;&gt;""),((F115-E115)/30),"")</f>
        <v>10.333333333333334</v>
      </c>
      <c r="H115" s="64" t="s">
        <v>2689</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2693</v>
      </c>
      <c r="E116" s="144">
        <v>43886</v>
      </c>
      <c r="F116" s="144">
        <v>44196</v>
      </c>
      <c r="G116" s="159">
        <f t="shared" si="4"/>
        <v>10.333333333333334</v>
      </c>
      <c r="H116" s="64" t="s">
        <v>2689</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2691</v>
      </c>
      <c r="E117" s="144">
        <v>44168</v>
      </c>
      <c r="F117" s="144">
        <v>44773</v>
      </c>
      <c r="G117" s="159">
        <f t="shared" ref="G117:G159" si="5">IF(AND(E117&lt;&gt;"",F117&lt;&gt;""),((F117-E117)/30),"")</f>
        <v>20.166666666666668</v>
      </c>
      <c r="H117" s="64" t="s">
        <v>2690</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0.08</v>
      </c>
      <c r="G179" s="164">
        <f>IF(F179&gt;0,SUM(E179+F179),"")</f>
        <v>0.1</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64363716</v>
      </c>
      <c r="F185" s="92"/>
      <c r="G185" s="93"/>
      <c r="H185" s="88"/>
      <c r="I185" s="90" t="s">
        <v>2627</v>
      </c>
      <c r="J185" s="165">
        <f>+SUM(M179:M183)</f>
        <v>0.05</v>
      </c>
      <c r="K185" s="235" t="s">
        <v>2628</v>
      </c>
      <c r="L185" s="235"/>
      <c r="M185" s="94">
        <f>+J185*(SUM(K20:K35))</f>
        <v>32181858</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2696</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2698</v>
      </c>
      <c r="J211" s="27" t="s">
        <v>2622</v>
      </c>
      <c r="K211" s="147" t="s">
        <v>2698</v>
      </c>
      <c r="L211" s="21"/>
      <c r="M211" s="21"/>
      <c r="N211" s="21"/>
      <c r="O211" s="8"/>
    </row>
    <row r="212" spans="1:15" x14ac:dyDescent="0.2">
      <c r="A212" s="9"/>
      <c r="B212" s="27" t="s">
        <v>2619</v>
      </c>
      <c r="C212" s="146" t="s">
        <v>2696</v>
      </c>
      <c r="D212" s="21"/>
      <c r="G212" s="27" t="s">
        <v>2621</v>
      </c>
      <c r="H212" s="147">
        <v>3163251056</v>
      </c>
      <c r="J212" s="27" t="s">
        <v>2623</v>
      </c>
      <c r="K212" s="146"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