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codeName="ThisWorkbook"/>
  <mc:AlternateContent xmlns:mc="http://schemas.openxmlformats.org/markup-compatibility/2006">
    <mc:Choice Requires="x15">
      <x15ac:absPath xmlns:x15ac="http://schemas.microsoft.com/office/spreadsheetml/2010/11/ac" url="/Volumes/SAM/EDUCANDO AL NIÑO/INVITACIONES INTEGRALES/PLURAL/"/>
    </mc:Choice>
  </mc:AlternateContent>
  <xr:revisionPtr revIDLastSave="13" documentId="8_{E7E1BEA0-9E7D-4D48-8EBA-C5CB95508D7A}" xr6:coauthVersionLast="46" xr6:coauthVersionMax="46" xr10:uidLastSave="{E126640E-F223-244C-9825-4BCF1835A2AA}"/>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c r="N182" i="24"/>
  <c r="G182" i="24"/>
  <c r="N181" i="24"/>
  <c r="G181" i="24"/>
  <c r="N180" i="24"/>
  <c r="G180" i="24"/>
  <c r="S179" i="24"/>
  <c r="M185" i="24"/>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c r="E185" i="22"/>
  <c r="C183" i="23"/>
  <c r="E183" i="23"/>
  <c r="M185" i="22"/>
  <c r="M185" i="20"/>
  <c r="C185" i="20"/>
  <c r="E185" i="20"/>
  <c r="C183" i="21"/>
  <c r="E183" i="21"/>
  <c r="M183" i="21"/>
  <c r="M183" i="23"/>
  <c r="C185" i="24"/>
  <c r="E185" i="24"/>
  <c r="P4" i="12"/>
  <c r="N183" i="12"/>
  <c r="N182" i="12"/>
  <c r="N181" i="12"/>
  <c r="N180" i="12"/>
  <c r="R179" i="12"/>
  <c r="G182" i="12"/>
  <c r="G181" i="12"/>
  <c r="G180" i="12"/>
  <c r="G179" i="12"/>
  <c r="L114" i="12"/>
  <c r="W20" i="12"/>
  <c r="V20" i="12"/>
  <c r="N116" i="12"/>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115" i="12"/>
  <c r="G116" i="12"/>
  <c r="G114"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N20" i="12"/>
  <c r="C185" i="12"/>
  <c r="E185" i="12"/>
  <c r="M185"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<sst xmlns="http://schemas.openxmlformats.org/spreadsheetml/2006/main" count="4715" uniqueCount="2732">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</sst>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otalsRowShown="0" headerRowDxfId="257" tableBorderDxfId="256">
  <tableColumns count="15">
    <tableColumn id="1" xr3:uid="{00000000-0010-0000-0000-000001000000}" name="No." dataDxfId="255"/>
    <tableColumn id="2" xr3:uid="{00000000-0010-0000-0000-000002000000}" name="Entidad contratante" dataDxfId="254"/>
    <tableColumn id="3" xr3:uid="{00000000-0010-0000-0000-000003000000}" name="Sector" dataDxfId="253"/>
    <tableColumn id="4" xr3:uid="{00000000-0010-0000-0000-000004000000}" name="Número de contrato" dataDxfId="252"/>
    <tableColumn id="5" xr3:uid="{00000000-0010-0000-0000-000005000000}" name="Fecha  Inicio (dd/mm/aaaa)" dataDxfId="251"/>
    <tableColumn id="6" xr3:uid="{00000000-0010-0000-0000-000006000000}" name="Fecha  terminación (dd/mm/aaaa)" dataDxfId="250"/>
    <tableColumn id="7" xr3:uid="{00000000-0010-0000-0000-000007000000}" name="Experiencia (meses)" dataDxfId="249"/>
    <tableColumn id="8" xr3:uid="{00000000-0010-0000-0000-000008000000}" name="Objeto del contrato" dataDxfId="248"/>
    <tableColumn id="9" xr3:uid="{00000000-0010-0000-0000-000009000000}" name="Departamento" dataDxfId="247"/>
    <tableColumn id="10" xr3:uid="{00000000-0010-0000-0000-00000A000000}" name="Municipio" dataDxfId="246"/>
    <tableColumn id="11" xr3:uid="{00000000-0010-0000-0000-00000B000000}" name="Valor del contrato" dataDxfId="245"/>
    <tableColumn id="12" xr3:uid="{00000000-0010-0000-0000-00000C000000}" name="Unión Temporal / Consorcio" dataDxfId="244"/>
    <tableColumn id="13" xr3:uid="{00000000-0010-0000-0000-00000D000000}" name="% participación" dataDxfId="243"/>
    <tableColumn id="14" xr3:uid="{00000000-0010-0000-0000-00000E000000}" name="Estado" dataDxfId="242"/>
    <tableColumn id="15" xr3:uid="{00000000-0010-0000-0000-00000F000000}" name="Experiencia Registrada para habilitación en banco" dataDxfId="24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otalsRowShown="0" headerRowDxfId="128" tableBorderDxfId="127">
  <tableColumns count="15">
    <tableColumn id="1" xr3:uid="{3E82E5F8-41DC-485C-8AB6-AA4660C71D35}" name="No." dataDxfId="126"/>
    <tableColumn id="2" xr3:uid="{29EAE1BD-755F-462A-9281-022B107CFE78}" name="Entidad contratante" dataDxfId="125"/>
    <tableColumn id="3" xr3:uid="{6D94C982-390D-472B-9DED-E34829002557}" name="Sector" dataDxfId="124"/>
    <tableColumn id="4" xr3:uid="{D450B9E0-F056-425F-AA97-50D472C11A09}" name="Número de contrato" dataDxfId="123"/>
    <tableColumn id="5" xr3:uid="{B9738C40-57B9-461F-AE76-288B9788E6DB}" name="Fecha  Inicio (dd/mm/aaaa)" dataDxfId="122"/>
    <tableColumn id="6" xr3:uid="{C485AF5C-5C6C-476F-944D-C01FE4290B62}" name="Fecha  terminación (dd/mm/aaaa)" dataDxfId="121"/>
    <tableColumn id="7" xr3:uid="{210F06E6-CD66-4BA1-9932-843D88EA7961}" name="Experiencia (meses)" dataDxfId="120">
      <calculatedColumnFormula>IF(AND(E48&lt;&gt;"",F48&lt;&gt;""),((F48-E48)/30),"")</calculatedColumnFormula>
    </tableColumn>
    <tableColumn id="8" xr3:uid="{B6E1EA05-1528-49F7-A544-8128E8924FDF}" name="Objeto del contrato" dataDxfId="119"/>
    <tableColumn id="9" xr3:uid="{B7D3FFDD-DE3B-4303-AE1E-EA8136A4CBE3}" name="Departamento" dataDxfId="118"/>
    <tableColumn id="10" xr3:uid="{5A648A9C-6CD3-4C46-B511-D848A389AFCA}" name="Municipio" dataDxfId="117"/>
    <tableColumn id="11" xr3:uid="{4E678C28-F4DC-45E3-9E62-1EE0AE7789D7}" name="Valor del contrato" dataDxfId="116"/>
    <tableColumn id="12" xr3:uid="{7467FE42-7DB0-4E88-9D74-FF9A3C301EF6}" name="Unión Temporal / Consorcio" dataDxfId="115"/>
    <tableColumn id="13" xr3:uid="{95BA51EF-1643-4F67-9C0D-EB70EB2E6CBB}" name="% participación" dataDxfId="114"/>
    <tableColumn id="14" xr3:uid="{AEF31553-54CF-4031-BB7D-763460E30B8D}" name="Estado" dataDxfId="113"/>
    <tableColumn id="15" xr3:uid="{A0FE9C34-91A2-419E-B4DA-4D8B47DEFF90}" name="Experiencia Registrada para habilitación en banco" dataDxfId="11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otalsRowShown="0" headerRowDxfId="111" tableBorderDxfId="110">
  <tableColumns count="15">
    <tableColumn id="1" xr3:uid="{B87B88CC-1C25-4575-81B6-EDC4214DF95D}" name="No." dataDxfId="109"/>
    <tableColumn id="2" xr3:uid="{D66D1AC7-C1EA-4219-A663-FE702DB7F204}" name="Entidad contratante" dataDxfId="108"/>
    <tableColumn id="3" xr3:uid="{B566DE68-2444-43DF-B24B-207986886B3A}" name="Sector" dataDxfId="107"/>
    <tableColumn id="4" xr3:uid="{6E77E310-2CB7-45DC-9BE1-4F00E78ABB16}" name="Número de contrato" dataDxfId="106"/>
    <tableColumn id="5" xr3:uid="{C8C50A3F-B283-4CE4-A2B4-6B18DBAB2386}" name="Fecha  Inicio (dd/mm/aaaa)" dataDxfId="105"/>
    <tableColumn id="6" xr3:uid="{DDB090A3-E850-4772-B881-657094689796}" name="Fecha  terminación (dd/mm/aaaa)" dataDxfId="104"/>
    <tableColumn id="7" xr3:uid="{473BC8FA-1E6A-463E-BE53-CD9E2489CD0A}" name="Experiencia (meses)" dataDxfId="103">
      <calculatedColumnFormula>IF(AND(E114&lt;&gt;"",F114&lt;&gt;""),((F114-E114)/30),"")</calculatedColumnFormula>
    </tableColumn>
    <tableColumn id="8" xr3:uid="{6BD271C7-18C1-41DA-834B-8153D173ED00}" name="Objeto del contrato" dataDxfId="102"/>
    <tableColumn id="9" xr3:uid="{6A861711-E287-405F-BC19-7A9D3BD51718}" name="Departamento" dataDxfId="101"/>
    <tableColumn id="10" xr3:uid="{C621899D-6EC5-4580-B482-B03F69C64CF7}" name="Municipio" dataDxfId="100"/>
    <tableColumn id="11" xr3:uid="{2403DBBC-319F-4A3D-83EB-796A96BB6294}" name="Valor del contrato" dataDxfId="99"/>
    <tableColumn id="12" xr3:uid="{BC263A1B-ACEA-4A2C-9620-FDC37E49E15F}" name="Valor en SMMLV" dataDxfId="98">
      <calculatedColumnFormula>+IF(AND(K114&gt;0,O114="Ejecución"),(K114/877802)*Tabla289[[#This Row],[% participación]],IF(AND(K114&gt;0,O114&lt;&gt;"Ejecución"),"-",""))</calculatedColumnFormula>
    </tableColumn>
    <tableColumn id="13" xr3:uid="{24767B2C-C962-49A1-8C98-FB2468F6C328}" name="Unión Temporal / Consorcio" dataDxfId="97"/>
    <tableColumn id="14" xr3:uid="{FE253410-5F92-4009-A4CA-F974F2EC76B4}" name="% participación" dataDxfId="96"/>
    <tableColumn id="15" xr3:uid="{FD13B918-D0AB-4E6A-A21F-9E794EFFB521}" name="Estado" dataDxfId="9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otalsRowShown="0" headerRowDxfId="94" dataDxfId="93" tableBorderDxfId="92">
  <autoFilter ref="I19:N35" xr:uid="{94733403-E9D1-45CF-A469-98101489943E}"/>
  <tableColumns count="6">
    <tableColumn id="1" xr3:uid="{30128130-2308-4595-B127-90CC62348DD9}" name="Departamento" dataDxfId="91"/>
    <tableColumn id="2" xr3:uid="{DCF6C74A-9DE6-40DC-A871-2C793BCEC15B}" name="Municipio" dataDxfId="90"/>
    <tableColumn id="3" xr3:uid="{949BECA2-956E-4592-A77D-59BCB2B4B26C}" name="Valor invitación" dataDxfId="89"/>
    <tableColumn id="4" xr3:uid="{61663A1B-5285-4E64-B514-D9E985C0AA79}" name="Fecha inicio" dataDxfId="88"/>
    <tableColumn id="5" xr3:uid="{F10AF553-59EF-48CC-B7F0-DA493F12402B}" name="Fecha final" dataDxfId="87"/>
    <tableColumn id="6" xr3:uid="{6A3A0AB5-4FC1-4C5A-9D7C-413C5AE89CE2}" name="Tiempo ejecución (meses)" dataDxfId="86">
      <calculatedColumnFormula>+(M20-L20)/30</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otalsRowShown="0" headerRowDxfId="85" tableBorderDxfId="84">
  <tableColumns count="15">
    <tableColumn id="1" xr3:uid="{407C5658-200F-40BE-BB45-130763F822F0}" name="No." dataDxfId="83"/>
    <tableColumn id="2" xr3:uid="{3E890F5C-B428-4721-8EC9-203BBBFAB1F0}" name="Entidad contratante" dataDxfId="82"/>
    <tableColumn id="3" xr3:uid="{7821BAF2-CA1A-4369-B762-A87CB874B222}" name="Sector" dataDxfId="81"/>
    <tableColumn id="4" xr3:uid="{0FB87527-1491-453F-AD28-CAA97A02BC49}" name="Número de contrato" dataDxfId="80"/>
    <tableColumn id="5" xr3:uid="{2A0A1F1E-9EFE-4CAA-A390-5B1572962DD7}" name="Fecha  Inicio (dd/mm/aaaa)" dataDxfId="79"/>
    <tableColumn id="6" xr3:uid="{0052ABF1-CF40-4A0C-B40F-E5301D9FCF26}" name="Fecha  terminación (dd/mm/aaaa)" dataDxfId="78"/>
    <tableColumn id="7" xr3:uid="{EFD99B89-5B86-42DF-B47E-AB444D9469A1}" name="Experiencia (meses)" dataDxfId="77">
      <calculatedColumnFormula>IF(AND(E48&lt;&gt;"",F48&lt;&gt;""),((F48-E48)/30),"")</calculatedColumnFormula>
    </tableColumn>
    <tableColumn id="8" xr3:uid="{E26118C1-9EEF-4E47-ACDC-35A7A98866FD}" name="Objeto del contrato" dataDxfId="76"/>
    <tableColumn id="9" xr3:uid="{01E481FE-704E-46E3-82CA-AB720E3D5E83}" name="Departamento" dataDxfId="75"/>
    <tableColumn id="10" xr3:uid="{1B056B0D-25A6-4228-84B2-3369A74BF433}" name="Municipio" dataDxfId="74"/>
    <tableColumn id="11" xr3:uid="{524A8544-86CC-49D6-809E-851922FD03CC}" name="Valor del contrato" dataDxfId="73"/>
    <tableColumn id="12" xr3:uid="{7A2C6FB3-41DC-460B-8CE5-88DAE1D1B970}" name="Unión Temporal / Consorcio" dataDxfId="72"/>
    <tableColumn id="13" xr3:uid="{EA76280C-834E-4401-BB08-3095377B3773}" name="% participación" dataDxfId="71"/>
    <tableColumn id="14" xr3:uid="{5072684C-5006-4E9E-9871-4C755C54C52C}" name="Estado" dataDxfId="70"/>
    <tableColumn id="15" xr3:uid="{19752880-CE18-4583-97C0-DF8760E0A46D}" name="Experiencia Registrada para habilitación en banco" dataDxfId="69"/>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otalsRowShown="0" headerRowDxfId="68" tableBorderDxfId="67">
  <tableColumns count="15">
    <tableColumn id="1" xr3:uid="{62ABFDD3-86CF-4CAE-9CCF-EC0568893C06}" name="No." dataDxfId="66"/>
    <tableColumn id="2" xr3:uid="{1374886D-0826-4672-8B35-A4E6A50AF8AA}" name="Entidad contratante" dataDxfId="65"/>
    <tableColumn id="3" xr3:uid="{D203B0A8-4735-4B47-9BB5-82000815635B}" name="Sector" dataDxfId="64"/>
    <tableColumn id="4" xr3:uid="{3854F91F-9C77-4885-88E4-6BF4298584EA}" name="Número de contrato" dataDxfId="63"/>
    <tableColumn id="5" xr3:uid="{DF0B3988-64C0-4F57-8BE8-87E72E7356A5}" name="Fecha  Inicio (dd/mm/aaaa)" dataDxfId="62"/>
    <tableColumn id="6" xr3:uid="{FA1A99DF-1734-4AF7-880A-512B3E2E053F}" name="Fecha  terminación (dd/mm/aaaa)" dataDxfId="61"/>
    <tableColumn id="7" xr3:uid="{0AC0619E-0DA5-447E-9E2F-5D68B42E8A02}" name="Experiencia (meses)" dataDxfId="60">
      <calculatedColumnFormula>IF(AND(E114&lt;&gt;"",F114&lt;&gt;""),((F114-E114)/30),"")</calculatedColumnFormula>
    </tableColumn>
    <tableColumn id="8" xr3:uid="{957367D6-CC1A-4009-94D7-82061C687CF2}" name="Objeto del contrato" dataDxfId="59"/>
    <tableColumn id="9" xr3:uid="{DDD87481-3215-427F-9E67-B8AC29631BE5}" name="Departamento" dataDxfId="58"/>
    <tableColumn id="10" xr3:uid="{2A5814ED-C47B-4917-B855-41318F58110A}" name="Municipio" dataDxfId="57"/>
    <tableColumn id="11" xr3:uid="{D98498FF-90F5-48E1-8C8A-42FF4EA473A1}" name="Valor del contrato" dataDxfId="56"/>
    <tableColumn id="12" xr3:uid="{D4A66525-E453-4225-BFE3-EBF59586229E}" name="Valor en SMMLV" dataDxfId="55">
      <calculatedColumnFormula>+IF(AND(K114&gt;0,O114="Ejecución"),(K114/877802)*Tabla2812[[#This Row],[% participación]],IF(AND(K114&gt;0,O114&lt;&gt;"Ejecución"),"-",""))</calculatedColumnFormula>
    </tableColumn>
    <tableColumn id="13" xr3:uid="{6BD79C70-F9A3-41C4-96B8-8026C8912B6B}" name="Unión Temporal / Consorcio" dataDxfId="54"/>
    <tableColumn id="14" xr3:uid="{AA3E651C-48F3-491A-8AE4-C576EC3C0919}" name="% participación" dataDxfId="53"/>
    <tableColumn id="15" xr3:uid="{CA672A96-B674-436D-A485-CE6F0B2C20E3}" name="Estado" dataDxfId="5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otalsRowShown="0" headerRowDxfId="51" dataDxfId="50" tableBorderDxfId="49">
  <autoFilter ref="I19:N35" xr:uid="{94733403-E9D1-45CF-A469-98101489943E}"/>
  <tableColumns count="6">
    <tableColumn id="1" xr3:uid="{873F5B41-49BA-46FC-9857-C27FB774E446}" name="Departamento" dataDxfId="48"/>
    <tableColumn id="2" xr3:uid="{3EB0CB3A-BF12-43EE-843C-37BF92A7C894}" name="Municipio" dataDxfId="47"/>
    <tableColumn id="3" xr3:uid="{6C541677-9609-4AE9-A485-8D5884D5ACE3}" name="Valor invitación" dataDxfId="46"/>
    <tableColumn id="4" xr3:uid="{A8443AAA-F090-4573-A1E9-E1A2D1444AFD}" name="Fecha inicio" dataDxfId="45"/>
    <tableColumn id="5" xr3:uid="{3F087DAC-CC54-408E-B938-EA260DDC1B26}" name="Fecha final" dataDxfId="44"/>
    <tableColumn id="6" xr3:uid="{D3C8FEB1-28E3-4386-9142-0FBD5285D640}" name="Tiempo ejecución (meses)" dataDxfId="43">
      <calculatedColumnFormula>+(M20-L20)/30</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otalsRowShown="0" headerRowDxfId="42" tableBorderDxfId="41">
  <tableColumns count="15">
    <tableColumn id="1" xr3:uid="{AD2CCF2D-4F44-4D1F-B3B1-1036C0958846}" name="No." dataDxfId="40"/>
    <tableColumn id="2" xr3:uid="{C576D8FF-70B5-4DB1-A1A7-54D10BABBE11}" name="Entidad contratante" dataDxfId="39"/>
    <tableColumn id="3" xr3:uid="{2A59CCA9-6AB6-4BC2-BE03-F446A8ADBF35}" name="Sector" dataDxfId="38"/>
    <tableColumn id="4" xr3:uid="{0F0EEA02-0AFF-4282-924E-A082230BFB84}" name="Número de contrato" dataDxfId="37"/>
    <tableColumn id="5" xr3:uid="{9F51F5CD-0F18-4732-981F-020BE3A72222}" name="Fecha  Inicio (dd/mm/aaaa)" dataDxfId="36"/>
    <tableColumn id="6" xr3:uid="{6C51D1F8-35B7-43AE-AF77-E5DADFC0246E}" name="Fecha  terminación (dd/mm/aaaa)" dataDxfId="35"/>
    <tableColumn id="7" xr3:uid="{E5E1D1FB-C230-4B33-91B3-4063CEC24409}" name="Experiencia (meses)" dataDxfId="34">
      <calculatedColumnFormula>IF(AND(E48&lt;&gt;"",F48&lt;&gt;""),((F48-E48)/30),"")</calculatedColumnFormula>
    </tableColumn>
    <tableColumn id="8" xr3:uid="{565DB85B-8352-4134-B4C1-988F2121A0FB}" name="Objeto del contrato" dataDxfId="33"/>
    <tableColumn id="9" xr3:uid="{C1AFCAE3-3B41-4F22-8BF9-BDA65E00F585}" name="Departamento" dataDxfId="32"/>
    <tableColumn id="10" xr3:uid="{EB9A610E-C7A0-4BCF-B9F1-47288C82AFED}" name="Municipio" dataDxfId="31"/>
    <tableColumn id="11" xr3:uid="{6B3E303D-4991-4B79-BB68-CA22D72ABA1F}" name="Valor del contrato" dataDxfId="30"/>
    <tableColumn id="12" xr3:uid="{23219E9C-E75E-4628-91A0-7C94D33BE470}" name="Unión Temporal / Consorcio" dataDxfId="29"/>
    <tableColumn id="13" xr3:uid="{0A4BECC9-036A-40EE-A457-7D87FC5ED4F0}" name="% participación" dataDxfId="28"/>
    <tableColumn id="14" xr3:uid="{D3948458-1121-4BF9-9FA2-6CEE2535175A}" name="Estado" dataDxfId="27"/>
    <tableColumn id="15" xr3:uid="{9AFAEFB5-08E4-4736-A466-FA4644DBE43D}" name="Experiencia Registrada para habilitación en banco" dataDxfId="26"/>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otalsRowShown="0" headerRowDxfId="25" tableBorderDxfId="24">
  <tableColumns count="15">
    <tableColumn id="1" xr3:uid="{29C0F434-71B3-4922-BFA6-03426F11B0F2}" name="No." dataDxfId="23"/>
    <tableColumn id="2" xr3:uid="{7FDDEE7C-1A45-458A-AB43-969375E6C3B8}" name="Entidad contratante" dataDxfId="22"/>
    <tableColumn id="3" xr3:uid="{E495CA48-05B2-492F-B234-29DBBE8DE9AE}" name="Sector" dataDxfId="21"/>
    <tableColumn id="4" xr3:uid="{D7F267FB-0518-4587-AD8F-A6F42680C96E}" name="Número de contrato" dataDxfId="20"/>
    <tableColumn id="5" xr3:uid="{A87FCEAA-F36E-4CCB-B9C8-E6D227344769}" name="Fecha  Inicio (dd/mm/aaaa)" dataDxfId="19"/>
    <tableColumn id="6" xr3:uid="{18BF2AE7-A991-4A9E-B58C-75A9006F94FC}" name="Fecha  terminación (dd/mm/aaaa)" dataDxfId="18"/>
    <tableColumn id="7" xr3:uid="{106FCE58-07D3-4BD3-9E3A-830918ECC72E}" name="Experiencia (meses)" dataDxfId="17">
      <calculatedColumnFormula>IF(AND(E114&lt;&gt;"",F114&lt;&gt;""),((F114-E114)/30),"")</calculatedColumnFormula>
    </tableColumn>
    <tableColumn id="8" xr3:uid="{390D1D2A-872C-48C6-A25E-DCCDDBC626E2}" name="Objeto del contrato" dataDxfId="16"/>
    <tableColumn id="9" xr3:uid="{D0C8D802-55D9-4E04-8111-BDF08B95C758}" name="Departamento" dataDxfId="15"/>
    <tableColumn id="10" xr3:uid="{F4219980-C566-4F97-B87A-A96612BCD00E}" name="Municipio" dataDxfId="14"/>
    <tableColumn id="11" xr3:uid="{B9159145-E1C7-40E2-81AE-FEE33E665894}" name="Valor del contrato" dataDxfId="13"/>
    <tableColumn id="12" xr3:uid="{3F2EAFEC-9428-4FA6-AEAA-8D30E4A8732E}" name="Valor en SMMLV" dataDxfId="12">
      <calculatedColumnFormula>+IF(AND(K114&gt;0,O114="Ejecución"),(K114/877802)*Tabla2815[[#This Row],[% participación]],IF(AND(K114&gt;0,O114&lt;&gt;"Ejecución"),"-",""))</calculatedColumnFormula>
    </tableColumn>
    <tableColumn id="13" xr3:uid="{5EF708DF-9BDA-4E06-93EA-40BBD61C8D77}" name="Unión Temporal / Consorcio" dataDxfId="11"/>
    <tableColumn id="14" xr3:uid="{E5F23024-EEEE-45AE-9867-4C2DD90850D8}" name="% participación" dataDxfId="10"/>
    <tableColumn id="15" xr3:uid="{B9615A6F-3309-4ECE-8599-5F0725A2D635}" name="Estado" dataDxfId="9"/>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otalsRowShown="0" headerRowDxfId="8" dataDxfId="7" tableBorderDxfId="6">
  <autoFilter ref="I19:N35" xr:uid="{94733403-E9D1-45CF-A469-98101489943E}"/>
  <tableColumns count="6">
    <tableColumn id="1" xr3:uid="{3381E03F-741E-4F61-9993-91E16DF9661A}" name="Departamento" dataDxfId="5"/>
    <tableColumn id="2" xr3:uid="{C2503668-2413-4822-8A59-364B6E597AD8}" name="Municipio" dataDxfId="4"/>
    <tableColumn id="3" xr3:uid="{9F310A94-EE09-4EA4-90DD-FA7FAF7D7683}" name="Valor invitación" dataDxfId="3"/>
    <tableColumn id="4" xr3:uid="{CD8A1F5F-CF06-4B2E-AC9F-A4A56AD8D900}" name="Fecha inicio" dataDxfId="2"/>
    <tableColumn id="5" xr3:uid="{20102E0F-B3A4-49BC-A46B-352E81E809F1}" name="Fecha final" dataDxfId="1"/>
    <tableColumn id="6" xr3:uid="{EEFEA3F8-3BE1-4C8A-819D-F0C3DA49335E}" name="Tiempo ejecución (meses)" dataDxfId="0">
      <calculatedColumnFormula>+(M20-L20)/30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otalsRowShown="0" headerRowDxfId="240" tableBorderDxfId="239">
  <tableColumns count="15">
    <tableColumn id="1" xr3:uid="{00000000-0010-0000-0100-000001000000}" name="No." dataDxfId="238"/>
    <tableColumn id="2" xr3:uid="{00000000-0010-0000-0100-000002000000}" name="Entidad contratante" dataDxfId="237"/>
    <tableColumn id="3" xr3:uid="{00000000-0010-0000-0100-000003000000}" name="Sector" dataDxfId="236"/>
    <tableColumn id="4" xr3:uid="{00000000-0010-0000-0100-000004000000}" name="Número de contrato" dataDxfId="235"/>
    <tableColumn id="5" xr3:uid="{00000000-0010-0000-0100-000005000000}" name="Fecha  Inicio (dd/mm/aaaa)" dataDxfId="234"/>
    <tableColumn id="6" xr3:uid="{00000000-0010-0000-0100-000006000000}" name="Fecha  terminación (dd/mm/aaaa)" dataDxfId="233"/>
    <tableColumn id="7" xr3:uid="{00000000-0010-0000-0100-000007000000}" name="Experiencia (meses)" dataDxfId="232"/>
    <tableColumn id="8" xr3:uid="{00000000-0010-0000-0100-000008000000}" name="Objeto del contrato" dataDxfId="231"/>
    <tableColumn id="9" xr3:uid="{00000000-0010-0000-0100-000009000000}" name="Departamento" dataDxfId="230"/>
    <tableColumn id="10" xr3:uid="{00000000-0010-0000-0100-00000A000000}" name="Municipio" dataDxfId="229"/>
    <tableColumn id="11" xr3:uid="{00000000-0010-0000-0100-00000B000000}" name="Valor del contrato" dataDxfId="228"/>
    <tableColumn id="12" xr3:uid="{00000000-0010-0000-0100-00000C000000}" name="Valor en SMMLV" dataDxfId="227"/>
    <tableColumn id="13" xr3:uid="{00000000-0010-0000-0100-00000D000000}" name="Unión Temporal / Consorcio" dataDxfId="226"/>
    <tableColumn id="14" xr3:uid="{00000000-0010-0000-0100-00000E000000}" name="% participación" dataDxfId="225"/>
    <tableColumn id="15" xr3:uid="{00000000-0010-0000-0100-00000F000000}" name="Estado" dataDxfId="22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otalsRowShown="0" headerRowDxfId="223" dataDxfId="222" tableBorderDxfId="221">
  <autoFilter ref="I19:N35" xr:uid="{94733403-E9D1-45CF-A469-98101489943E}"/>
  <tableColumns count="6">
    <tableColumn id="1" xr3:uid="{97613414-AD0F-4DBE-B32A-84B3944E5B47}" name="Departamento" dataDxfId="220"/>
    <tableColumn id="2" xr3:uid="{9C360EB5-E26C-4F83-A50F-BC6C78C71758}" name="Municipio" dataDxfId="219"/>
    <tableColumn id="3" xr3:uid="{3028264A-73C2-41D7-98B5-17A16B923535}" name="Valor invitación" dataDxfId="218"/>
    <tableColumn id="4" xr3:uid="{57FFD116-B3B9-42C2-A3BC-AB67EE12EDD8}" name="Fecha inicio" dataDxfId="217"/>
    <tableColumn id="5" xr3:uid="{B390FADE-A0C2-4E01-89AD-FE96052DDE39}" name="Fecha final" dataDxfId="216"/>
    <tableColumn id="6" xr3:uid="{C4F34D23-E3F1-4E38-B161-1DB8FDE5A9AF}" name="Tiempo ejecución (meses)" dataDxfId="215">
      <calculatedColumnFormula>+(M20-L20)/30</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otalsRowShown="0" headerRowDxfId="214" tableBorderDxfId="213">
  <tableColumns count="15">
    <tableColumn id="1" xr3:uid="{26006A3A-1E37-4598-9CF7-36B2D22563D3}" name="No." dataDxfId="212"/>
    <tableColumn id="2" xr3:uid="{DA2CE23A-072A-4888-949D-CBC018E5DD9E}" name="Entidad contratante" dataDxfId="211"/>
    <tableColumn id="3" xr3:uid="{C8EF84F1-490A-4B89-AC3A-7892A0B8C5BD}" name="Sector" dataDxfId="210"/>
    <tableColumn id="4" xr3:uid="{13D160F4-6A11-40FC-9F86-C8931E9BA817}" name="Número de contrato" dataDxfId="209"/>
    <tableColumn id="5" xr3:uid="{5A5852CF-8C64-4A70-AC0A-D257D3C1C357}" name="Fecha  Inicio (dd/mm/aaaa)" dataDxfId="208"/>
    <tableColumn id="6" xr3:uid="{BC3DD472-2343-4239-9E20-B0E635CFBC75}" name="Fecha  terminación (dd/mm/aaaa)" dataDxfId="207"/>
    <tableColumn id="7" xr3:uid="{E7B64BC4-C42A-4D3D-B589-2A50D087817D}" name="Experiencia (meses)" dataDxfId="206">
      <calculatedColumnFormula>IF(AND(E48&lt;&gt;"",F48&lt;&gt;""),((F48-E48)/30),"")</calculatedColumnFormula>
    </tableColumn>
    <tableColumn id="8" xr3:uid="{96759F36-2374-4457-81A5-9ECB17096587}" name="Objeto del contrato" dataDxfId="205"/>
    <tableColumn id="9" xr3:uid="{2B2CEF6D-8F41-4993-B4BC-531807D8DD3B}" name="Departamento" dataDxfId="204"/>
    <tableColumn id="10" xr3:uid="{A4146E95-729D-4A52-A736-2AFB1DD88504}" name="Municipio" dataDxfId="203"/>
    <tableColumn id="11" xr3:uid="{8DB18689-8977-4ADA-9282-67BFD9C1854C}" name="Valor del contrato" dataDxfId="202"/>
    <tableColumn id="12" xr3:uid="{EEF33273-B75B-4B81-81E9-72DA46B5F5A7}" name="Unión Temporal / Consorcio" dataDxfId="201"/>
    <tableColumn id="13" xr3:uid="{A34B7DBA-CB65-467C-9FCA-416430ED800F}" name="% participación" dataDxfId="200"/>
    <tableColumn id="14" xr3:uid="{7C5374C3-014C-41DD-A210-BEA081F30FAF}" name="Estado" dataDxfId="199"/>
    <tableColumn id="15" xr3:uid="{D67E1E6B-2966-43B1-9A99-4547B8ED19CC}" name="Experiencia Registrada para habilitación en banco" dataDxfId="19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otalsRowShown="0" headerRowDxfId="197" tableBorderDxfId="196">
  <tableColumns count="15">
    <tableColumn id="1" xr3:uid="{B89EE64C-64CC-4C3D-AE3D-4C35F805C08D}" name="No." dataDxfId="195"/>
    <tableColumn id="2" xr3:uid="{DA2240EF-9E7D-4409-854D-991E5C78C1CA}" name="Entidad contratante" dataDxfId="194"/>
    <tableColumn id="3" xr3:uid="{1DA355F0-3137-47A5-B9B1-DF9CB45DCC5A}" name="Sector" dataDxfId="193"/>
    <tableColumn id="4" xr3:uid="{74B81564-C5EA-4AB8-873B-3D8037F1E0B3}" name="Número de contrato" dataDxfId="192"/>
    <tableColumn id="5" xr3:uid="{21139777-B0E6-4453-8E50-813BF28D2178}" name="Fecha  Inicio (dd/mm/aaaa)" dataDxfId="191"/>
    <tableColumn id="6" xr3:uid="{DAB5A931-1196-4766-B0F2-86B08939E926}" name="Fecha  terminación (dd/mm/aaaa)" dataDxfId="190"/>
    <tableColumn id="7" xr3:uid="{2BB505DC-373E-4AF5-8997-6E9295A9488D}" name="Experiencia (meses)" dataDxfId="189">
      <calculatedColumnFormula>IF(AND(E114&lt;&gt;"",F114&lt;&gt;""),((F114-E114)/30),"")</calculatedColumnFormula>
    </tableColumn>
    <tableColumn id="8" xr3:uid="{BCD11612-FC4C-4EDA-8D2B-9376711A1608}" name="Objeto del contrato" dataDxfId="188"/>
    <tableColumn id="9" xr3:uid="{92B968B8-66ED-4845-B4C3-EC0C68449565}" name="Departamento" dataDxfId="187"/>
    <tableColumn id="10" xr3:uid="{1B2D7C18-5F46-4012-978A-9DD530BA2F6B}" name="Municipio" dataDxfId="186"/>
    <tableColumn id="11" xr3:uid="{80910A87-0F15-42A0-ADEF-4190A40FD91A}" name="Valor del contrato" dataDxfId="185"/>
    <tableColumn id="12" xr3:uid="{290444D0-5902-4DF8-A070-38B7AF212CD7}" name="Valor en SMMLV" dataDxfId="184">
      <calculatedColumnFormula>+IF(AND(K114&gt;0,O114="Ejecución"),(K114/877802)*Tabla283[[#This Row],[% participación]],IF(AND(K114&gt;0,O114&lt;&gt;"Ejecución"),"-",""))</calculatedColumnFormula>
    </tableColumn>
    <tableColumn id="13" xr3:uid="{4D82350A-7DB1-4310-AD32-2F837DBDD0E0}" name="Unión Temporal / Consorcio" dataDxfId="183"/>
    <tableColumn id="14" xr3:uid="{11CAB040-2AF7-427E-970C-59BD61FC2924}" name="% participación" dataDxfId="182"/>
    <tableColumn id="15" xr3:uid="{96F6C38F-C0C5-4FF8-9E88-53E3F69DF269}" name="Estado" dataDxfId="18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otalsRowShown="0" headerRowDxfId="180" dataDxfId="179" tableBorderDxfId="178">
  <autoFilter ref="I19:N35" xr:uid="{94733403-E9D1-45CF-A469-98101489943E}"/>
  <tableColumns count="6">
    <tableColumn id="1" xr3:uid="{D618D60D-1AA3-4D7A-8D4A-7604ED18FF0A}" name="Departamento" dataDxfId="177"/>
    <tableColumn id="2" xr3:uid="{DCE64A9B-E8FA-4883-9A1C-3BDF8EE20FE0}" name="Municipio" dataDxfId="176"/>
    <tableColumn id="3" xr3:uid="{EFA9E51D-FC59-4700-84BA-01432DBBEB35}" name="Valor invitación" dataDxfId="175"/>
    <tableColumn id="4" xr3:uid="{54EED042-C186-44B7-A23F-ED959BDF7704}" name="Fecha inicio" dataDxfId="174"/>
    <tableColumn id="5" xr3:uid="{D244D3F2-3AB0-4D7B-99EB-2B7ECB86F8D6}" name="Fecha final" dataDxfId="173"/>
    <tableColumn id="6" xr3:uid="{8FB73D59-8B3C-4E8C-9AAC-B7CFD3FB14DD}" name="Tiempo ejecución (meses)" dataDxfId="172">
      <calculatedColumnFormula>+(M20-L20)/30</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otalsRowShown="0" headerRowDxfId="171" tableBorderDxfId="170">
  <tableColumns count="15">
    <tableColumn id="1" xr3:uid="{183AFA2A-43DF-437C-BA5D-A1509368546E}" name="No." dataDxfId="169"/>
    <tableColumn id="2" xr3:uid="{DDBD23A2-FFF6-4F97-B470-06FC9237B584}" name="Entidad contratante" dataDxfId="168"/>
    <tableColumn id="3" xr3:uid="{8CCDD628-B416-447B-865E-858C32293346}" name="Sector" dataDxfId="167"/>
    <tableColumn id="4" xr3:uid="{9B9C5A9C-F775-4FF2-93CE-23FF5155D5DC}" name="Número de contrato" dataDxfId="166"/>
    <tableColumn id="5" xr3:uid="{A3786F18-C467-4138-A9DA-1C0008F61CB7}" name="Fecha  Inicio (dd/mm/aaaa)" dataDxfId="165"/>
    <tableColumn id="6" xr3:uid="{CED87DBC-27FA-4B3B-B568-AC0E4D47B276}" name="Fecha  terminación (dd/mm/aaaa)" dataDxfId="164"/>
    <tableColumn id="7" xr3:uid="{ACBFCD95-16C2-49BC-B4D9-C3A224850474}" name="Experiencia (meses)" dataDxfId="163">
      <calculatedColumnFormula>IF(AND(E48&lt;&gt;"",F48&lt;&gt;""),((F48-E48)/30),"")</calculatedColumnFormula>
    </tableColumn>
    <tableColumn id="8" xr3:uid="{A6F7EB27-B2F8-4EB7-843E-98ADE83A36A8}" name="Objeto del contrato" dataDxfId="162"/>
    <tableColumn id="9" xr3:uid="{1123783F-1315-4CEB-B0F0-6E4AD7651410}" name="Departamento" dataDxfId="161"/>
    <tableColumn id="10" xr3:uid="{1E0464CF-77C3-4A91-B679-F4EA7E1C7F78}" name="Municipio" dataDxfId="160"/>
    <tableColumn id="11" xr3:uid="{285B8B83-E215-45C6-87E8-3968BB80059E}" name="Valor del contrato" dataDxfId="159"/>
    <tableColumn id="12" xr3:uid="{361920C8-39E6-4A1F-9B7A-907003C135AE}" name="Unión Temporal / Consorcio" dataDxfId="158"/>
    <tableColumn id="13" xr3:uid="{8F7D0171-F50C-4EAD-82CA-4E39B73AA222}" name="% participación" dataDxfId="157"/>
    <tableColumn id="14" xr3:uid="{B7C8AEAC-EF83-46F9-9951-81CE4F728CD9}" name="Estado" dataDxfId="156"/>
    <tableColumn id="15" xr3:uid="{538ADCE3-1FAD-4C4A-80D3-57AE70D3DB78}" name="Experiencia Registrada para habilitación en banco" dataDxfId="15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otalsRowShown="0" headerRowDxfId="154" tableBorderDxfId="153">
  <tableColumns count="15">
    <tableColumn id="1" xr3:uid="{81E2A9C2-011C-43C0-9AD6-D887789CC417}" name="No." dataDxfId="152"/>
    <tableColumn id="2" xr3:uid="{7F8DD437-2186-4B12-9562-4A3261746131}" name="Entidad contratante" dataDxfId="151"/>
    <tableColumn id="3" xr3:uid="{F8684DED-0968-40DE-A32D-B6EBB07BB027}" name="Sector" dataDxfId="150"/>
    <tableColumn id="4" xr3:uid="{06EAAA48-1C97-4F93-8007-8646CF91D35F}" name="Número de contrato" dataDxfId="149"/>
    <tableColumn id="5" xr3:uid="{242FEC39-4192-4DB6-A93D-3565AA616CB8}" name="Fecha  Inicio (dd/mm/aaaa)" dataDxfId="148"/>
    <tableColumn id="6" xr3:uid="{DDC0823B-A3FF-46DC-ABAE-4255EF5F5895}" name="Fecha  terminación (dd/mm/aaaa)" dataDxfId="147"/>
    <tableColumn id="7" xr3:uid="{65971F68-F0BE-439E-A83D-7F4B2A3A9B1B}" name="Experiencia (meses)" dataDxfId="146">
      <calculatedColumnFormula>IF(AND(E114&lt;&gt;"",F114&lt;&gt;""),((F114-E114)/30),"")</calculatedColumnFormula>
    </tableColumn>
    <tableColumn id="8" xr3:uid="{9B112539-674D-41B9-818A-AA77D7753306}" name="Objeto del contrato" dataDxfId="145"/>
    <tableColumn id="9" xr3:uid="{46A209BE-809A-463A-88AF-280DFAAD8EF0}" name="Departamento" dataDxfId="144"/>
    <tableColumn id="10" xr3:uid="{6468017C-37F4-484E-B7C2-26771EF3D215}" name="Municipio" dataDxfId="143"/>
    <tableColumn id="11" xr3:uid="{6AB7B605-2E9C-4918-B580-264BE5EAE0E7}" name="Valor del contrato" dataDxfId="142"/>
    <tableColumn id="12" xr3:uid="{3C20FF83-D12B-4687-AA23-B3A484701E52}" name="Valor en SMMLV" dataDxfId="141">
      <calculatedColumnFormula>+IF(AND(K114&gt;0,O114="Ejecución"),(K114/877802)*Tabla286[[#This Row],[% participación]],IF(AND(K114&gt;0,O114&lt;&gt;"Ejecución"),"-",""))</calculatedColumnFormula>
    </tableColumn>
    <tableColumn id="13" xr3:uid="{3C36FA2F-B2CB-434C-B7E9-5F5068EE3C2B}" name="Unión Temporal / Consorcio" dataDxfId="140"/>
    <tableColumn id="14" xr3:uid="{27D26F34-F3EC-4BC0-9B99-0F25AB54EB7C}" name="% participación" dataDxfId="139"/>
    <tableColumn id="15" xr3:uid="{912B2F13-6599-4D8D-A5FC-06717100551F}" name="Estado" dataDxfId="13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otalsRowShown="0" headerRowDxfId="137" dataDxfId="136" tableBorderDxfId="135">
  <autoFilter ref="I19:N35" xr:uid="{94733403-E9D1-45CF-A469-98101489943E}"/>
  <tableColumns count="6">
    <tableColumn id="1" xr3:uid="{C285AFA8-81FC-43CC-9601-26900F60FF26}" name="Departamento" dataDxfId="134"/>
    <tableColumn id="2" xr3:uid="{1D6DEA28-AFF0-4522-A6C0-43608C36C8B6}" name="Municipio" dataDxfId="133"/>
    <tableColumn id="3" xr3:uid="{868D1812-6774-4DAE-BC2E-B21B8536750E}" name="Valor invitación" dataDxfId="132"/>
    <tableColumn id="4" xr3:uid="{92E06A56-3EB2-4FF9-BA2C-81AFFFEAF1B2}" name="Fecha inicio" dataDxfId="131"/>
    <tableColumn id="5" xr3:uid="{60C27C79-2187-4BAC-BE17-B89FFEB68C81}" name="Fecha final" dataDxfId="130"/>
    <tableColumn id="6" xr3:uid="{0DE7BD94-9597-46C4-8A91-5B5CF151E264}" name="Tiempo ejecución (meses)" dataDxfId="129">
      <calculatedColumnFormula>+(M20-L20)/30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6.xml"/><Relationship Id="rId4" Type="http://schemas.openxmlformats.org/officeDocument/2006/relationships/table" Target="../tables/table5.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9.xml"/><Relationship Id="rId4" Type="http://schemas.openxmlformats.org/officeDocument/2006/relationships/table" Target="../tables/table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table" Target="../tables/table12.xml"/><Relationship Id="rId4" Type="http://schemas.openxmlformats.org/officeDocument/2006/relationships/table" Target="../tables/table1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table" Target="../tables/table15.xml"/><Relationship Id="rId4" Type="http://schemas.openxmlformats.org/officeDocument/2006/relationships/table" Target="../tables/table1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table" Target="../tables/table18.xml"/><Relationship Id="rId4" Type="http://schemas.openxmlformats.org/officeDocument/2006/relationships/table" Target="../tables/table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I1" zoomScale="111" zoomScaleNormal="70" zoomScaleSheetLayoutView="40" zoomScalePageLayoutView="40" workbookViewId="0">
      <selection activeCell="K14" sqref="K14"/>
    </sheetView>
  </sheetViews>
  <sheetFormatPr defaultColWidth="0" defaultRowHeight="15" zeroHeight="1" outlineLevelRow="1" x14ac:dyDescent="0.2"/>
  <cols>
    <col min="1" max="1" width="6.9921875" style="4" customWidth="1"/>
    <col min="2" max="2" width="55.5546875" style="4" customWidth="1"/>
    <col min="3" max="3" width="31.4765625" style="4" customWidth="1"/>
    <col min="4" max="4" width="23.5390625" style="4" customWidth="1"/>
    <col min="5" max="5" width="28.515625" style="4" customWidth="1"/>
    <col min="6" max="6" width="34.97265625" style="4" customWidth="1"/>
    <col min="7" max="7" width="23.5390625" style="4" customWidth="1"/>
    <col min="8" max="8" width="79.50390625" style="4" customWidth="1"/>
    <col min="9" max="9" width="42.5078125" style="4" customWidth="1"/>
    <col min="10" max="10" width="27.84375" style="4" customWidth="1"/>
    <col min="11" max="12" width="21.5234375" style="4" customWidth="1"/>
    <col min="13" max="13" width="12.5078125" style="4" customWidth="1"/>
    <col min="14" max="14" width="22.46484375" style="4" customWidth="1"/>
    <col min="15" max="15" width="29.19140625" style="4" customWidth="1"/>
    <col min="16" max="16" width="6.45703125" style="77" customWidth="1"/>
    <col min="17" max="17" width="9.55078125" style="4" hidden="1" customWidth="1"/>
    <col min="18" max="18" width="14.52734375" style="4" hidden="1" customWidth="1"/>
    <col min="19" max="19" width="15.19921875" style="4" hidden="1" customWidth="1"/>
    <col min="20" max="20" width="12.77734375" style="4" hidden="1" customWidth="1"/>
    <col min="21" max="21" width="16.94921875" style="4" hidden="1" customWidth="1"/>
    <col min="22" max="22" width="7.93359375" style="4" hidden="1" customWidth="1"/>
    <col min="23" max="23" width="15.46875" style="4" hidden="1" customWidth="1"/>
    <col min="24" max="24" width="18.0234375" style="4" hidden="1" customWidth="1"/>
    <col min="25" max="25" width="14.796875" style="4" hidden="1" customWidth="1"/>
    <col min="26" max="26" width="13.44921875" style="4" hidden="1" customWidth="1"/>
    <col min="27" max="27" width="11.8359375" style="4" hidden="1" customWidth="1"/>
    <col min="28" max="28" width="20.17578125" style="4" hidden="1" customWidth="1"/>
    <col min="29" max="16384" width="11.43359375" style="4" hidden="1"/>
  </cols>
  <sheetData>
    <row r="1" spans="1:20" ht="15.75"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44200.897554282405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12" t="str">
        <f>HYPERLINK("#Integrante_1!A109","CAPACIDAD RESIDUAL")</f>
        <v>CAPACIDAD RESIDUAL</v>
      </c>
      <c r="F8" s="213"/>
      <c r="G8" s="214"/>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12" t="str">
        <f>HYPERLINK("#Integrante_1!A162","TALENTO HUMANO")</f>
        <v>TALENTO HUMANO</v>
      </c>
      <c r="F9" s="213"/>
      <c r="G9" s="214"/>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12" t="str">
        <f>HYPERLINK("#Integrante_1!F162","INFRAESTRUCTURA")</f>
        <v>INFRAESTRUCTURA</v>
      </c>
      <c r="F10" s="213"/>
      <c r="G10" s="214"/>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2731</v>
      </c>
      <c r="D15" s="35"/>
      <c r="E15" s="35"/>
      <c r="F15" s="5"/>
      <c r="G15" s="32" t="s">
        <v>1168</v>
      </c>
      <c r="H15" s="105" t="s">
        <v>110</v>
      </c>
      <c r="I15" s="32" t="s">
        <v>2629</v>
      </c>
      <c r="J15" s="110" t="s">
        <v>2637</v>
      </c>
      <c r="L15" s="205" t="s">
        <v>8</v>
      </c>
      <c r="M15" s="205"/>
      <c r="N15" s="184">
        <v>0.9</v>
      </c>
      <c r="O15" s="8"/>
      <c r="Q15" s="51"/>
      <c r="R15" s="51"/>
      <c r="S15" s="51"/>
      <c r="T15" s="51"/>
    </row>
    <row r="16" spans="1:20" ht="15.75"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6" customHeight="1" x14ac:dyDescent="0.2">
      <c r="A19" s="9"/>
      <c r="B19" s="54" t="s">
        <v>2666</v>
      </c>
      <c r="C19" s="26"/>
      <c r="D19" s="26"/>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15"/>
      <c r="I20" s="150" t="s">
        <v>110</v>
      </c>
      <c r="J20" s="151" t="s">
        <v>769</v>
      </c>
      <c r="K20" s="152">
        <v>1235889418</v>
      </c>
      <c r="L20" s="153"/>
      <c r="M20" s="153">
        <v>44561</v>
      </c>
      <c r="N20" s="136">
        <f>+(M20-L20)/30</f>
        <v>1485.3666666666666</v>
      </c>
      <c r="O20" s="139"/>
      <c r="U20" s="135"/>
      <c r="V20" s="107">
        <f ca="1">NOW()</f>
        <v>44200.897554282405</v>
      </c>
      <c r="W20" s="107">
        <f ca="1">NOW()</f>
        <v>44200.897554282405</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str">
        <f>VLOOKUP(B20,EAS!A2:B1439,2,0)</f>
        <v>CORPORACION SOCIAL, EDUCATIVA Y PRODUCTIVA DEL PACIFICO Y COLOMBIA EDUCANDO AL NIÑO POR LA PAZ DE COLOMBIA</v>
      </c>
      <c r="C38" s="209"/>
      <c r="D38" s="209"/>
      <c r="E38" s="209"/>
      <c r="F38" s="209"/>
      <c r="G38" s="5"/>
      <c r="H38" s="133"/>
      <c r="I38" s="219" t="s">
        <v>7</v>
      </c>
      <c r="J38" s="219"/>
      <c r="K38" s="219"/>
      <c r="L38" s="219"/>
      <c r="M38" s="219"/>
      <c r="N38" s="219"/>
      <c r="O38" s="134"/>
    </row>
    <row r="39" spans="1:16" ht="42.95" customHeight="1" thickBot="1" x14ac:dyDescent="0.25">
      <c r="A39" s="10"/>
      <c r="B39" s="11"/>
      <c r="C39" s="11"/>
      <c r="D39" s="11"/>
      <c r="E39" s="11"/>
      <c r="F39" s="11"/>
      <c r="G39" s="11"/>
      <c r="H39" s="10"/>
      <c r="I39" s="269" t="s">
        <v>2729</v>
      </c>
      <c r="J39" s="269"/>
      <c r="K39" s="269"/>
      <c r="L39" s="269"/>
      <c r="M39" s="269"/>
      <c r="N39" s="269"/>
      <c r="O39" s="12"/>
    </row>
    <row r="40" spans="1:16" ht="15.75"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1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15">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15">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25">
      <c r="O108" s="186" t="str">
        <f>HYPERLINK("#Integrante_1!A1","INICIO")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25">
      <c r="O161" s="186" t="str">
        <f>HYPERLINK("#Integrante_1!A1","INICIO")</f>
        <v>INICIO</v>
      </c>
    </row>
    <row r="162" spans="1:28" s="19" customFormat="1" ht="31.5" customHeight="1" thickBot="1" x14ac:dyDescent="0.25">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08" t="s">
        <v>2618</v>
      </c>
      <c r="C165" s="208"/>
      <c r="D165" s="208"/>
      <c r="E165" s="8"/>
      <c r="F165" s="5"/>
      <c r="G165" s="256" t="s">
        <v>2618</v>
      </c>
      <c r="H165" s="256"/>
      <c r="I165" s="257" t="s">
        <v>1164</v>
      </c>
      <c r="J165" s="258"/>
      <c r="K165" s="258"/>
      <c r="L165" s="258"/>
      <c r="M165" s="258"/>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59" t="s">
        <v>2648</v>
      </c>
      <c r="J167" s="260"/>
      <c r="K167" s="260"/>
      <c r="L167" s="260"/>
      <c r="M167" s="260"/>
      <c r="N167" s="260"/>
      <c r="O167" s="261"/>
      <c r="U167" s="51"/>
    </row>
    <row r="168" spans="1:28" x14ac:dyDescent="0.2">
      <c r="A168" s="9"/>
      <c r="B168" s="270" t="s">
        <v>2662</v>
      </c>
      <c r="C168" s="270"/>
      <c r="D168" s="270"/>
      <c r="E168" s="8"/>
      <c r="F168" s="5"/>
      <c r="H168" s="83" t="s">
        <v>2661</v>
      </c>
      <c r="I168" s="259"/>
      <c r="J168" s="260"/>
      <c r="K168" s="260"/>
      <c r="L168" s="260"/>
      <c r="M168" s="260"/>
      <c r="N168" s="260"/>
      <c r="O168" s="261"/>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6" t="s">
        <v>2677</v>
      </c>
      <c r="B172" s="207"/>
      <c r="C172" s="207"/>
      <c r="D172" s="207"/>
      <c r="E172" s="207"/>
      <c r="F172" s="207"/>
      <c r="G172" s="207"/>
      <c r="H172" s="207"/>
      <c r="I172" s="207"/>
      <c r="J172" s="207"/>
      <c r="K172" s="207"/>
      <c r="L172" s="207"/>
      <c r="M172" s="207"/>
      <c r="N172" s="207"/>
      <c r="O172" s="211"/>
      <c r="P172" s="78"/>
    </row>
    <row r="173" spans="1:28" ht="15" customHeight="1" x14ac:dyDescent="0.2">
      <c r="A173" s="227" t="s">
        <v>2676</v>
      </c>
      <c r="B173" s="228"/>
      <c r="C173" s="228"/>
      <c r="D173" s="228"/>
      <c r="E173" s="228"/>
      <c r="F173" s="228"/>
      <c r="G173" s="228"/>
      <c r="H173" s="228"/>
      <c r="I173" s="228"/>
      <c r="J173" s="228"/>
      <c r="K173" s="228"/>
      <c r="L173" s="228"/>
      <c r="M173" s="228"/>
      <c r="N173" s="228"/>
      <c r="O173" s="229"/>
    </row>
    <row r="174" spans="1:28" ht="24" thickBot="1" x14ac:dyDescent="0.2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2" t="s">
        <v>2670</v>
      </c>
      <c r="C176" s="262"/>
      <c r="D176" s="262"/>
      <c r="E176" s="262"/>
      <c r="F176" s="262"/>
      <c r="G176" s="262"/>
      <c r="H176" s="20"/>
      <c r="I176" s="266" t="s">
        <v>2674</v>
      </c>
      <c r="J176" s="267"/>
      <c r="K176" s="267"/>
      <c r="L176" s="267"/>
      <c r="M176" s="267"/>
      <c r="O176" s="186" t="str">
        <f>HYPERLINK("#Integrante_1!A1","INICIO")</f>
        <v>INICIO</v>
      </c>
      <c r="Q176" s="19"/>
      <c r="R176" s="19"/>
      <c r="S176" s="19"/>
      <c r="T176" s="19"/>
      <c r="U176" s="19"/>
      <c r="V176" s="19"/>
      <c r="W176" s="19"/>
      <c r="X176" s="19"/>
      <c r="Y176" s="19"/>
      <c r="Z176" s="19"/>
      <c r="AA176" s="19"/>
      <c r="AB176" s="19"/>
    </row>
    <row r="177" spans="1:28" ht="23.25" x14ac:dyDescent="0.2">
      <c r="A177" s="9"/>
      <c r="B177" s="235" t="s">
        <v>17</v>
      </c>
      <c r="C177" s="236"/>
      <c r="D177" s="237"/>
      <c r="E177" s="266" t="s">
        <v>2620</v>
      </c>
      <c r="F177" s="267"/>
      <c r="G177" s="268"/>
      <c r="H177" s="5"/>
      <c r="I177" s="235" t="s">
        <v>17</v>
      </c>
      <c r="J177" s="236"/>
      <c r="K177" s="236"/>
      <c r="L177" s="237"/>
      <c r="M177" s="244" t="s">
        <v>2679</v>
      </c>
      <c r="O177" s="8"/>
      <c r="Q177" s="19"/>
      <c r="R177" s="28"/>
      <c r="S177" s="28" t="s">
        <v>2619</v>
      </c>
      <c r="T177" s="19"/>
      <c r="U177" s="19"/>
      <c r="V177" s="19"/>
      <c r="W177" s="19"/>
      <c r="X177" s="19"/>
      <c r="Y177" s="19"/>
      <c r="Z177" s="19"/>
      <c r="AA177" s="19"/>
      <c r="AB177" s="19"/>
    </row>
    <row r="178" spans="1:28" ht="23.25" x14ac:dyDescent="0.2">
      <c r="A178" s="9"/>
      <c r="B178" s="263"/>
      <c r="C178" s="264"/>
      <c r="D178" s="265"/>
      <c r="E178" s="28" t="s">
        <v>2621</v>
      </c>
      <c r="F178" s="28" t="s">
        <v>2622</v>
      </c>
      <c r="G178" s="28" t="s">
        <v>2623</v>
      </c>
      <c r="H178" s="5"/>
      <c r="I178" s="238"/>
      <c r="J178" s="239"/>
      <c r="K178" s="239"/>
      <c r="L178" s="240"/>
      <c r="M178" s="245"/>
      <c r="O178" s="8"/>
      <c r="Q178" s="19"/>
      <c r="R178" s="28" t="s">
        <v>2623</v>
      </c>
      <c r="S178" s="28" t="s">
        <v>2621</v>
      </c>
      <c r="T178" s="19"/>
      <c r="U178" s="19"/>
      <c r="V178" s="19"/>
      <c r="W178" s="19"/>
      <c r="X178" s="19"/>
      <c r="Y178" s="19"/>
      <c r="Z178" s="19"/>
      <c r="AA178" s="19"/>
      <c r="AB178" s="19"/>
    </row>
    <row r="179" spans="1:28" ht="23.25" x14ac:dyDescent="0.2">
      <c r="A179" s="9"/>
      <c r="B179" s="233" t="s">
        <v>2670</v>
      </c>
      <c r="C179" s="233"/>
      <c r="D179" s="233"/>
      <c r="E179" s="24">
        <v>0.02</v>
      </c>
      <c r="F179" s="179">
        <v>0.08</v>
      </c>
      <c r="G179" s="180">
        <f>IF(F179&gt;0,SUM(E179+F179),"")</f>
        <v>0.1</v>
      </c>
      <c r="H179" s="5"/>
      <c r="I179" s="241" t="s">
        <v>2674</v>
      </c>
      <c r="J179" s="242"/>
      <c r="K179" s="242"/>
      <c r="L179" s="243"/>
      <c r="M179" s="179">
        <v>0.05</v>
      </c>
      <c r="O179" s="8"/>
      <c r="Q179" s="19"/>
      <c r="R179" s="180">
        <f>IF(M179&gt;0,SUM(S179+M179),"")</f>
        <v>7.0000000000000007E-2</v>
      </c>
      <c r="S179" s="24">
        <v>0.02</v>
      </c>
      <c r="T179" s="19"/>
      <c r="U179" s="19"/>
      <c r="V179" s="19"/>
      <c r="W179" s="19"/>
      <c r="X179" s="19"/>
      <c r="Y179" s="19"/>
      <c r="Z179" s="19"/>
      <c r="AA179" s="19"/>
      <c r="AB179" s="19"/>
    </row>
    <row r="180" spans="1:28" ht="23.25" hidden="1" x14ac:dyDescent="0.2">
      <c r="A180" s="9"/>
      <c r="B180" s="233" t="s">
        <v>1165</v>
      </c>
      <c r="C180" s="233"/>
      <c r="D180" s="233"/>
      <c r="E180" s="24">
        <v>0.02</v>
      </c>
      <c r="F180" s="69"/>
      <c r="G180" s="164" t="str">
        <f>IF(F180&gt;0,SUM(E180+F180),"")</f>
        <v/>
      </c>
      <c r="H180" s="5"/>
      <c r="I180" s="224" t="s">
        <v>1169</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
      <c r="A181" s="9"/>
      <c r="B181" s="233" t="s">
        <v>1166</v>
      </c>
      <c r="C181" s="233"/>
      <c r="D181" s="233"/>
      <c r="E181" s="24">
        <v>0.02</v>
      </c>
      <c r="F181" s="69"/>
      <c r="G181" s="164" t="str">
        <f>IF(F181&gt;0,SUM(E181+F181),"")</f>
        <v/>
      </c>
      <c r="H181" s="5"/>
      <c r="I181" s="224" t="s">
        <v>1170</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
      <c r="A182" s="9"/>
      <c r="B182" s="233" t="s">
        <v>1167</v>
      </c>
      <c r="C182" s="233"/>
      <c r="D182" s="233"/>
      <c r="E182" s="24">
        <v>0.03</v>
      </c>
      <c r="F182" s="69"/>
      <c r="G182" s="164" t="str">
        <f>IF(F182&gt;0,SUM(E182+F182),"")</f>
        <v/>
      </c>
      <c r="H182" s="5"/>
      <c r="I182" s="224" t="s">
        <v>1171</v>
      </c>
      <c r="J182" s="225"/>
      <c r="K182" s="226"/>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
      <c r="A183" s="9"/>
      <c r="B183" s="5"/>
      <c r="C183" s="5"/>
      <c r="D183" s="5"/>
      <c r="E183" s="5"/>
      <c r="F183" s="5"/>
      <c r="G183" s="5"/>
      <c r="H183" s="5"/>
      <c r="I183" s="224" t="s">
        <v>1172</v>
      </c>
      <c r="J183" s="225"/>
      <c r="K183" s="226"/>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123588941.80000001</v>
      </c>
      <c r="F185" s="94"/>
      <c r="G185" s="95"/>
      <c r="H185" s="90"/>
      <c r="I185" s="92" t="s">
        <v>2632</v>
      </c>
      <c r="J185" s="185">
        <f>M179</f>
        <v>0.05</v>
      </c>
      <c r="K185" s="234" t="s">
        <v>2633</v>
      </c>
      <c r="L185" s="234"/>
      <c r="M185" s="96">
        <f>+J185*K20</f>
        <v>61794470.900000006</v>
      </c>
      <c r="N185" s="97"/>
      <c r="O185" s="98"/>
    </row>
    <row r="186" spans="1:28" ht="15.75"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06" t="s">
        <v>18</v>
      </c>
      <c r="B188" s="207"/>
      <c r="C188" s="207"/>
      <c r="D188" s="207"/>
      <c r="E188" s="207"/>
      <c r="F188" s="207"/>
      <c r="G188" s="207"/>
      <c r="H188" s="207"/>
      <c r="I188" s="207"/>
      <c r="J188" s="207"/>
      <c r="K188" s="207"/>
      <c r="L188" s="207"/>
      <c r="M188" s="207"/>
      <c r="N188" s="207"/>
      <c r="O188" s="211"/>
      <c r="P188" s="78"/>
    </row>
    <row r="189" spans="1:28" ht="15" customHeight="1" x14ac:dyDescent="0.2">
      <c r="A189" s="227" t="s">
        <v>19</v>
      </c>
      <c r="B189" s="228"/>
      <c r="C189" s="228"/>
      <c r="D189" s="228"/>
      <c r="E189" s="228"/>
      <c r="F189" s="228"/>
      <c r="G189" s="228"/>
      <c r="H189" s="228"/>
      <c r="I189" s="228"/>
      <c r="J189" s="228"/>
      <c r="K189" s="228"/>
      <c r="L189" s="228"/>
      <c r="M189" s="228"/>
      <c r="N189" s="228"/>
      <c r="O189" s="229"/>
    </row>
    <row r="190" spans="1:28" ht="15.75" thickBot="1" x14ac:dyDescent="0.25">
      <c r="A190" s="230"/>
      <c r="B190" s="231"/>
      <c r="C190" s="231"/>
      <c r="D190" s="231"/>
      <c r="E190" s="231"/>
      <c r="F190" s="231"/>
      <c r="G190" s="231"/>
      <c r="H190" s="231"/>
      <c r="I190" s="231"/>
      <c r="J190" s="231"/>
      <c r="K190" s="231"/>
      <c r="L190" s="231"/>
      <c r="M190" s="231"/>
      <c r="N190" s="231"/>
      <c r="O190" s="232"/>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49" t="s">
        <v>2641</v>
      </c>
      <c r="C192" s="249"/>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5.75"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6" t="s">
        <v>29</v>
      </c>
      <c r="B197" s="207"/>
      <c r="C197" s="207"/>
      <c r="D197" s="207"/>
      <c r="E197" s="207"/>
      <c r="F197" s="207"/>
      <c r="G197" s="207"/>
      <c r="H197" s="207"/>
      <c r="I197" s="207"/>
      <c r="J197" s="207"/>
      <c r="K197" s="207"/>
      <c r="L197" s="207"/>
      <c r="M197" s="207"/>
      <c r="N197" s="207"/>
      <c r="O197" s="211"/>
      <c r="P197" s="78"/>
    </row>
    <row r="198" spans="1:18" ht="21.75"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23" t="s">
        <v>2663</v>
      </c>
      <c r="C199" s="223"/>
      <c r="D199" s="223"/>
      <c r="E199" s="223"/>
      <c r="F199" s="223"/>
      <c r="G199" s="223"/>
      <c r="H199" s="223"/>
      <c r="I199" s="223"/>
      <c r="J199" s="223"/>
      <c r="K199" s="223"/>
      <c r="L199" s="223"/>
      <c r="M199" s="223"/>
      <c r="N199" s="223"/>
      <c r="O199" s="8"/>
    </row>
    <row r="200" spans="1:18" x14ac:dyDescent="0.2">
      <c r="A200" s="9"/>
      <c r="B200" s="246"/>
      <c r="C200" s="246"/>
      <c r="D200" s="246"/>
      <c r="E200" s="246"/>
      <c r="F200" s="246"/>
      <c r="G200" s="246"/>
      <c r="H200" s="246"/>
      <c r="I200" s="246"/>
      <c r="J200" s="246"/>
      <c r="K200" s="246"/>
      <c r="L200" s="246"/>
      <c r="M200" s="246"/>
      <c r="N200" s="246"/>
      <c r="O200" s="8"/>
    </row>
    <row r="201" spans="1:18" x14ac:dyDescent="0.2">
      <c r="A201" s="9"/>
      <c r="B201" s="247" t="s">
        <v>2653</v>
      </c>
      <c r="C201" s="248"/>
      <c r="D201" s="248"/>
      <c r="E201" s="248"/>
      <c r="F201" s="248"/>
      <c r="G201" s="248"/>
      <c r="H201" s="248"/>
      <c r="I201" s="248"/>
      <c r="J201" s="248"/>
      <c r="K201" s="248"/>
      <c r="L201" s="248"/>
      <c r="M201" s="248"/>
      <c r="N201" s="24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3.25"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5.75"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I3" zoomScale="94" zoomScaleNormal="85" zoomScaleSheetLayoutView="40" zoomScalePageLayoutView="40" workbookViewId="0">
      <selection activeCell="C15" sqref="C15"/>
    </sheetView>
  </sheetViews>
  <sheetFormatPr defaultColWidth="0" defaultRowHeight="15" customHeight="1" zeroHeight="1" outlineLevelRow="1" x14ac:dyDescent="0.2"/>
  <cols>
    <col min="1" max="1" width="6.9921875" style="4" customWidth="1"/>
    <col min="2" max="2" width="55.5546875" style="4" customWidth="1"/>
    <col min="3" max="3" width="31.4765625" style="4" customWidth="1"/>
    <col min="4" max="4" width="23.5390625" style="4" customWidth="1"/>
    <col min="5" max="5" width="28.515625" style="4" customWidth="1"/>
    <col min="6" max="6" width="34.97265625" style="4" customWidth="1"/>
    <col min="7" max="7" width="23.5390625" style="4" customWidth="1"/>
    <col min="8" max="8" width="79.50390625" style="4" customWidth="1"/>
    <col min="9" max="9" width="42.5078125" style="4" customWidth="1"/>
    <col min="10" max="10" width="27.84375" style="4" customWidth="1"/>
    <col min="11" max="12" width="21.5234375" style="4" customWidth="1"/>
    <col min="13" max="13" width="12.5078125" style="4" customWidth="1"/>
    <col min="14" max="14" width="22.46484375" style="4" customWidth="1"/>
    <col min="15" max="15" width="29.45703125" style="4" customWidth="1"/>
    <col min="16" max="16" width="5.51171875" style="77" customWidth="1"/>
    <col min="17" max="17" width="9.55078125" style="4" hidden="1"/>
    <col min="18" max="18" width="14.52734375" style="4" hidden="1"/>
    <col min="19" max="19" width="15.19921875" style="4" hidden="1"/>
    <col min="20" max="20" width="12.77734375" style="4" hidden="1"/>
    <col min="21" max="21" width="16.94921875" style="4" hidden="1"/>
    <col min="22" max="22" width="7.93359375" style="4" hidden="1"/>
    <col min="23" max="23" width="15.46875" style="4" hidden="1"/>
    <col min="24" max="24" width="18.0234375" style="4" hidden="1"/>
    <col min="25" max="25" width="14.796875" style="4" hidden="1"/>
    <col min="26" max="26" width="13.44921875" style="4" hidden="1"/>
    <col min="27" max="27" width="11.8359375" style="4" hidden="1"/>
    <col min="28" max="28" width="20.17578125" style="4" hidden="1"/>
    <col min="29" max="497" width="14.125" style="4" hidden="1"/>
    <col min="498" max="16383" width="1.4765625" style="4" hidden="1"/>
    <col min="16384" max="16384" width="14.125" style="4" hidden="1"/>
  </cols>
  <sheetData>
    <row r="1" spans="1:20" ht="15.75"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44200.897554282405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12" t="str">
        <f>HYPERLINK("#Integrante_2!A109","CAPACIDAD RESIDUAL")</f>
        <v>CAPACIDAD RESIDUAL</v>
      </c>
      <c r="F8" s="213"/>
      <c r="G8" s="214"/>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12" t="str">
        <f>HYPERLINK("#Integrante_2!A162","TALENTO HUMANO")</f>
        <v>TALENTO HUMANO</v>
      </c>
      <c r="F9" s="213"/>
      <c r="G9" s="214"/>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12" t="str">
        <f>HYPERLINK("#Integrante_2!F162","INFRAESTRUCTURA")</f>
        <v>INFRAESTRUCTURA</v>
      </c>
      <c r="F10" s="213"/>
      <c r="G10" s="214"/>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2731</v>
      </c>
      <c r="D15" s="35"/>
      <c r="E15" s="35"/>
      <c r="F15" s="5"/>
      <c r="G15" s="32" t="s">
        <v>1168</v>
      </c>
      <c r="H15" s="105" t="s">
        <v>110</v>
      </c>
      <c r="I15" s="32" t="s">
        <v>2629</v>
      </c>
      <c r="J15" s="110" t="s">
        <v>2637</v>
      </c>
      <c r="L15" s="205" t="s">
        <v>8</v>
      </c>
      <c r="M15" s="205"/>
      <c r="N15" s="184">
        <v>0.1</v>
      </c>
      <c r="O15" s="8"/>
      <c r="Q15" s="51"/>
      <c r="R15" s="51"/>
      <c r="S15" s="51"/>
      <c r="T15" s="51"/>
    </row>
    <row r="16" spans="1:20" ht="15.75"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6"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15"/>
      <c r="I20" s="150" t="s">
        <v>110</v>
      </c>
      <c r="J20" s="151" t="s">
        <v>769</v>
      </c>
      <c r="K20" s="152">
        <v>1235889418</v>
      </c>
      <c r="L20" s="153"/>
      <c r="M20" s="153">
        <v>44561</v>
      </c>
      <c r="N20" s="136">
        <f>+(M20-L20)/30</f>
        <v>1485.3666666666666</v>
      </c>
      <c r="O20" s="139"/>
      <c r="U20" s="135"/>
      <c r="V20" s="107">
        <f ca="1">NOW()</f>
        <v>44200.897554282405</v>
      </c>
      <c r="W20" s="107">
        <f ca="1">NOW()</f>
        <v>44200.897554282405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str">
        <f>VLOOKUP(B20,EAS!A2:B1439,2,0)</f>
        <v>ASOCIACIÓN DE ESTUDIANTES AFRODESCENDIENTES DE NARIÑO</v>
      </c>
      <c r="C38" s="209"/>
      <c r="D38" s="209"/>
      <c r="E38" s="209"/>
      <c r="F38" s="209"/>
      <c r="G38" s="5"/>
      <c r="H38" s="133"/>
      <c r="I38" s="219" t="s">
        <v>7</v>
      </c>
      <c r="J38" s="219"/>
      <c r="K38" s="219"/>
      <c r="L38" s="219"/>
      <c r="M38" s="219"/>
      <c r="N38" s="219"/>
      <c r="O38" s="134"/>
    </row>
    <row r="39" spans="1:16" ht="42.95" customHeight="1" thickBot="1" x14ac:dyDescent="0.25">
      <c r="A39" s="10"/>
      <c r="B39" s="11"/>
      <c r="C39" s="11"/>
      <c r="D39" s="11"/>
      <c r="E39" s="11"/>
      <c r="F39" s="11"/>
      <c r="G39" s="11"/>
      <c r="H39" s="10"/>
      <c r="I39" s="269" t="s">
        <v>2730</v>
      </c>
      <c r="J39" s="269"/>
      <c r="K39" s="269"/>
      <c r="L39" s="269"/>
      <c r="M39" s="269"/>
      <c r="N39" s="269"/>
      <c r="O39" s="12"/>
    </row>
    <row r="40" spans="1:16" ht="15.75"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1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15">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15">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15">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15">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15">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25">
      <c r="O108" s="186" t="str">
        <f>HYPERLINK("#Integrante_2!A1","INICIO")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25">
      <c r="O161" s="186" t="str">
        <f>HYPERLINK("#Integrante_2!A1","INICIO")</f>
        <v>INICIO</v>
      </c>
    </row>
    <row r="162" spans="1:28" s="19" customFormat="1" ht="31.5" customHeight="1" thickBot="1" x14ac:dyDescent="0.25">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08" t="s">
        <v>2618</v>
      </c>
      <c r="C165" s="208"/>
      <c r="D165" s="208"/>
      <c r="E165" s="8"/>
      <c r="F165" s="5"/>
      <c r="G165" s="256" t="s">
        <v>2618</v>
      </c>
      <c r="H165" s="256"/>
      <c r="I165" s="257" t="s">
        <v>1164</v>
      </c>
      <c r="J165" s="258"/>
      <c r="K165" s="258"/>
      <c r="L165" s="258"/>
      <c r="M165" s="258"/>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59" t="s">
        <v>2648</v>
      </c>
      <c r="J167" s="260"/>
      <c r="K167" s="260"/>
      <c r="L167" s="260"/>
      <c r="M167" s="260"/>
      <c r="N167" s="260"/>
      <c r="O167" s="261"/>
      <c r="U167" s="51"/>
    </row>
    <row r="168" spans="1:28" x14ac:dyDescent="0.2">
      <c r="A168" s="9"/>
      <c r="B168" s="270" t="s">
        <v>2662</v>
      </c>
      <c r="C168" s="270"/>
      <c r="D168" s="270"/>
      <c r="E168" s="8"/>
      <c r="F168" s="5"/>
      <c r="H168" s="83" t="s">
        <v>2661</v>
      </c>
      <c r="I168" s="259"/>
      <c r="J168" s="260"/>
      <c r="K168" s="260"/>
      <c r="L168" s="260"/>
      <c r="M168" s="260"/>
      <c r="N168" s="260"/>
      <c r="O168" s="261"/>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6" t="s">
        <v>2677</v>
      </c>
      <c r="B172" s="207"/>
      <c r="C172" s="207"/>
      <c r="D172" s="207"/>
      <c r="E172" s="207"/>
      <c r="F172" s="207"/>
      <c r="G172" s="207"/>
      <c r="H172" s="207"/>
      <c r="I172" s="207"/>
      <c r="J172" s="207"/>
      <c r="K172" s="207"/>
      <c r="L172" s="207"/>
      <c r="M172" s="207"/>
      <c r="N172" s="207"/>
      <c r="O172" s="211"/>
      <c r="P172" s="78"/>
    </row>
    <row r="173" spans="1:28" ht="15" customHeight="1" x14ac:dyDescent="0.2">
      <c r="A173" s="227" t="s">
        <v>2676</v>
      </c>
      <c r="B173" s="228"/>
      <c r="C173" s="228"/>
      <c r="D173" s="228"/>
      <c r="E173" s="228"/>
      <c r="F173" s="228"/>
      <c r="G173" s="228"/>
      <c r="H173" s="228"/>
      <c r="I173" s="228"/>
      <c r="J173" s="228"/>
      <c r="K173" s="228"/>
      <c r="L173" s="228"/>
      <c r="M173" s="228"/>
      <c r="N173" s="228"/>
      <c r="O173" s="229"/>
    </row>
    <row r="174" spans="1:28" ht="24" thickBot="1" x14ac:dyDescent="0.2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2" t="s">
        <v>2670</v>
      </c>
      <c r="C176" s="262"/>
      <c r="D176" s="262"/>
      <c r="E176" s="262"/>
      <c r="F176" s="262"/>
      <c r="G176" s="262"/>
      <c r="H176" s="20"/>
      <c r="I176" s="266" t="s">
        <v>2674</v>
      </c>
      <c r="J176" s="267"/>
      <c r="K176" s="267"/>
      <c r="L176" s="267"/>
      <c r="M176" s="267"/>
      <c r="O176" s="186" t="str">
        <f>HYPERLINK("#Integrante_2!A1","INICIO")</f>
        <v>INICIO</v>
      </c>
      <c r="Q176" s="19"/>
      <c r="R176" s="19"/>
      <c r="S176" s="19"/>
      <c r="T176" s="19"/>
      <c r="U176" s="19"/>
      <c r="V176" s="19"/>
      <c r="W176" s="19"/>
      <c r="X176" s="19"/>
      <c r="Y176" s="19"/>
      <c r="Z176" s="19"/>
      <c r="AA176" s="19"/>
      <c r="AB176" s="19"/>
    </row>
    <row r="177" spans="1:28" ht="23.25" x14ac:dyDescent="0.2">
      <c r="A177" s="9"/>
      <c r="B177" s="235" t="s">
        <v>17</v>
      </c>
      <c r="C177" s="236"/>
      <c r="D177" s="237"/>
      <c r="E177" s="266" t="s">
        <v>2620</v>
      </c>
      <c r="F177" s="267"/>
      <c r="G177" s="268"/>
      <c r="H177" s="5"/>
      <c r="I177" s="235" t="s">
        <v>17</v>
      </c>
      <c r="J177" s="236"/>
      <c r="K177" s="236"/>
      <c r="L177" s="237"/>
      <c r="M177" s="244" t="s">
        <v>2679</v>
      </c>
      <c r="O177" s="8"/>
      <c r="Q177" s="19"/>
      <c r="R177" s="19"/>
      <c r="S177" s="165"/>
      <c r="T177" s="19"/>
      <c r="U177" s="19"/>
      <c r="V177" s="19"/>
      <c r="W177" s="19"/>
      <c r="X177" s="19"/>
      <c r="Y177" s="19"/>
      <c r="Z177" s="19"/>
      <c r="AA177" s="19"/>
      <c r="AB177" s="19"/>
    </row>
    <row r="178" spans="1:28" ht="23.25" x14ac:dyDescent="0.2">
      <c r="A178" s="9"/>
      <c r="B178" s="263"/>
      <c r="C178" s="264"/>
      <c r="D178" s="265"/>
      <c r="E178" s="165" t="s">
        <v>2621</v>
      </c>
      <c r="F178" s="165" t="s">
        <v>2622</v>
      </c>
      <c r="G178" s="165" t="s">
        <v>2623</v>
      </c>
      <c r="H178" s="5"/>
      <c r="I178" s="263"/>
      <c r="J178" s="264"/>
      <c r="K178" s="264"/>
      <c r="L178" s="265"/>
      <c r="M178" s="245" t="s">
        <v>2622</v>
      </c>
      <c r="O178" s="8"/>
      <c r="Q178" s="19"/>
      <c r="R178" s="19"/>
      <c r="S178" s="165" t="s">
        <v>2623</v>
      </c>
      <c r="T178" s="19"/>
      <c r="U178" s="19"/>
      <c r="V178" s="19"/>
      <c r="W178" s="19"/>
      <c r="X178" s="19"/>
      <c r="Y178" s="19"/>
      <c r="Z178" s="19"/>
      <c r="AA178" s="19"/>
      <c r="AB178" s="19"/>
    </row>
    <row r="179" spans="1:28" ht="23.25" x14ac:dyDescent="0.2">
      <c r="A179" s="9"/>
      <c r="B179" s="233" t="s">
        <v>2670</v>
      </c>
      <c r="C179" s="233"/>
      <c r="D179" s="233"/>
      <c r="E179" s="24">
        <v>0.02</v>
      </c>
      <c r="F179" s="179">
        <v>0.08</v>
      </c>
      <c r="G179" s="180">
        <f>IF(F179&gt;0,SUM(E179+F179),"")</f>
        <v>0.1</v>
      </c>
      <c r="H179" s="5"/>
      <c r="I179" s="224" t="s">
        <v>2674</v>
      </c>
      <c r="J179" s="225"/>
      <c r="K179" s="225"/>
      <c r="L179" s="226"/>
      <c r="M179" s="179">
        <v>0.05</v>
      </c>
      <c r="O179" s="8"/>
      <c r="Q179" s="19"/>
      <c r="R179" s="19"/>
      <c r="S179" s="180">
        <f>IF(M179&gt;0,SUM(L179+M179),"")</f>
        <v>0.05</v>
      </c>
      <c r="T179" s="19"/>
      <c r="U179" s="19"/>
      <c r="V179" s="19"/>
      <c r="W179" s="19"/>
      <c r="X179" s="19"/>
      <c r="Y179" s="19"/>
      <c r="Z179" s="19"/>
      <c r="AA179" s="19"/>
      <c r="AB179" s="19"/>
    </row>
    <row r="180" spans="1:28" ht="23.25" hidden="1" x14ac:dyDescent="0.2">
      <c r="A180" s="9"/>
      <c r="B180" s="233" t="s">
        <v>1165</v>
      </c>
      <c r="C180" s="233"/>
      <c r="D180" s="233"/>
      <c r="E180" s="24">
        <v>0.02</v>
      </c>
      <c r="F180" s="69"/>
      <c r="G180" s="164" t="str">
        <f>IF(F180&gt;0,SUM(E180+F180),"")</f>
        <v/>
      </c>
      <c r="H180" s="5"/>
      <c r="I180" s="224" t="s">
        <v>1169</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
      <c r="A181" s="9"/>
      <c r="B181" s="233" t="s">
        <v>1166</v>
      </c>
      <c r="C181" s="233"/>
      <c r="D181" s="233"/>
      <c r="E181" s="24">
        <v>0.02</v>
      </c>
      <c r="F181" s="69"/>
      <c r="G181" s="164" t="str">
        <f>IF(F181&gt;0,SUM(E181+F181),"")</f>
        <v/>
      </c>
      <c r="H181" s="5"/>
      <c r="I181" s="224" t="s">
        <v>1170</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
      <c r="A182" s="9"/>
      <c r="B182" s="233" t="s">
        <v>1167</v>
      </c>
      <c r="C182" s="233"/>
      <c r="D182" s="233"/>
      <c r="E182" s="24">
        <v>0.03</v>
      </c>
      <c r="F182" s="69"/>
      <c r="G182" s="164" t="str">
        <f>IF(F182&gt;0,SUM(E182+F182),"")</f>
        <v/>
      </c>
      <c r="H182" s="5"/>
      <c r="I182" s="224" t="s">
        <v>1171</v>
      </c>
      <c r="J182" s="225"/>
      <c r="K182" s="226"/>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
      <c r="A183" s="9"/>
      <c r="B183" s="5"/>
      <c r="C183" s="5"/>
      <c r="D183" s="5"/>
      <c r="E183" s="5"/>
      <c r="F183" s="5"/>
      <c r="G183" s="5"/>
      <c r="H183" s="5"/>
      <c r="I183" s="224" t="s">
        <v>1172</v>
      </c>
      <c r="J183" s="225"/>
      <c r="K183" s="226"/>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123588941.80000001</v>
      </c>
      <c r="F185" s="94"/>
      <c r="G185" s="95"/>
      <c r="H185" s="90"/>
      <c r="I185" s="92" t="s">
        <v>2632</v>
      </c>
      <c r="J185" s="185">
        <f>M179</f>
        <v>0.05</v>
      </c>
      <c r="K185" s="234" t="s">
        <v>2633</v>
      </c>
      <c r="L185" s="234"/>
      <c r="M185" s="96">
        <f>+J185*K20</f>
        <v>61794470.900000006</v>
      </c>
      <c r="N185" s="97"/>
      <c r="O185" s="98"/>
    </row>
    <row r="186" spans="1:28" ht="15.75"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06" t="s">
        <v>18</v>
      </c>
      <c r="B188" s="207"/>
      <c r="C188" s="207"/>
      <c r="D188" s="207"/>
      <c r="E188" s="207"/>
      <c r="F188" s="207"/>
      <c r="G188" s="207"/>
      <c r="H188" s="207"/>
      <c r="I188" s="207"/>
      <c r="J188" s="207"/>
      <c r="K188" s="207"/>
      <c r="L188" s="207"/>
      <c r="M188" s="207"/>
      <c r="N188" s="207"/>
      <c r="O188" s="211"/>
      <c r="P188" s="78"/>
    </row>
    <row r="189" spans="1:28" ht="15" customHeight="1" x14ac:dyDescent="0.2">
      <c r="A189" s="227" t="s">
        <v>19</v>
      </c>
      <c r="B189" s="228"/>
      <c r="C189" s="228"/>
      <c r="D189" s="228"/>
      <c r="E189" s="228"/>
      <c r="F189" s="228"/>
      <c r="G189" s="228"/>
      <c r="H189" s="228"/>
      <c r="I189" s="228"/>
      <c r="J189" s="228"/>
      <c r="K189" s="228"/>
      <c r="L189" s="228"/>
      <c r="M189" s="228"/>
      <c r="N189" s="228"/>
      <c r="O189" s="229"/>
    </row>
    <row r="190" spans="1:28" ht="15.75" thickBot="1" x14ac:dyDescent="0.25">
      <c r="A190" s="230"/>
      <c r="B190" s="231"/>
      <c r="C190" s="231"/>
      <c r="D190" s="231"/>
      <c r="E190" s="231"/>
      <c r="F190" s="231"/>
      <c r="G190" s="231"/>
      <c r="H190" s="231"/>
      <c r="I190" s="231"/>
      <c r="J190" s="231"/>
      <c r="K190" s="231"/>
      <c r="L190" s="231"/>
      <c r="M190" s="231"/>
      <c r="N190" s="231"/>
      <c r="O190" s="232"/>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49" t="s">
        <v>2641</v>
      </c>
      <c r="C192" s="249"/>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5.75"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6" t="s">
        <v>29</v>
      </c>
      <c r="B197" s="207"/>
      <c r="C197" s="207"/>
      <c r="D197" s="207"/>
      <c r="E197" s="207"/>
      <c r="F197" s="207"/>
      <c r="G197" s="207"/>
      <c r="H197" s="207"/>
      <c r="I197" s="207"/>
      <c r="J197" s="207"/>
      <c r="K197" s="207"/>
      <c r="L197" s="207"/>
      <c r="M197" s="207"/>
      <c r="N197" s="207"/>
      <c r="O197" s="211"/>
      <c r="P197" s="78"/>
    </row>
    <row r="198" spans="1:18" ht="21.75"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23" t="s">
        <v>2663</v>
      </c>
      <c r="C199" s="223"/>
      <c r="D199" s="223"/>
      <c r="E199" s="223"/>
      <c r="F199" s="223"/>
      <c r="G199" s="223"/>
      <c r="H199" s="223"/>
      <c r="I199" s="223"/>
      <c r="J199" s="223"/>
      <c r="K199" s="223"/>
      <c r="L199" s="223"/>
      <c r="M199" s="223"/>
      <c r="N199" s="223"/>
      <c r="O199" s="8"/>
    </row>
    <row r="200" spans="1:18" x14ac:dyDescent="0.2">
      <c r="A200" s="9"/>
      <c r="B200" s="246"/>
      <c r="C200" s="246"/>
      <c r="D200" s="246"/>
      <c r="E200" s="246"/>
      <c r="F200" s="246"/>
      <c r="G200" s="246"/>
      <c r="H200" s="246"/>
      <c r="I200" s="246"/>
      <c r="J200" s="246"/>
      <c r="K200" s="246"/>
      <c r="L200" s="246"/>
      <c r="M200" s="246"/>
      <c r="N200" s="246"/>
      <c r="O200" s="8"/>
    </row>
    <row r="201" spans="1:18" x14ac:dyDescent="0.2">
      <c r="A201" s="9"/>
      <c r="B201" s="247" t="s">
        <v>2653</v>
      </c>
      <c r="C201" s="248"/>
      <c r="D201" s="248"/>
      <c r="E201" s="248"/>
      <c r="F201" s="248"/>
      <c r="G201" s="248"/>
      <c r="H201" s="248"/>
      <c r="I201" s="248"/>
      <c r="J201" s="248"/>
      <c r="K201" s="248"/>
      <c r="L201" s="248"/>
      <c r="M201" s="248"/>
      <c r="N201" s="24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3.25"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5.75"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defaultColWidth="0" defaultRowHeight="15" customHeight="1" zeroHeight="1" outlineLevelRow="1" x14ac:dyDescent="0.2"/>
  <cols>
    <col min="1" max="1" width="6.9921875" style="4" customWidth="1"/>
    <col min="2" max="2" width="55.5546875" style="4" customWidth="1"/>
    <col min="3" max="3" width="31.4765625" style="4" customWidth="1"/>
    <col min="4" max="4" width="23.5390625" style="4" customWidth="1"/>
    <col min="5" max="5" width="28.515625" style="4" customWidth="1"/>
    <col min="6" max="6" width="34.97265625" style="4" customWidth="1"/>
    <col min="7" max="7" width="23.5390625" style="4" customWidth="1"/>
    <col min="8" max="8" width="79.50390625" style="4" customWidth="1"/>
    <col min="9" max="9" width="42.5078125" style="4" customWidth="1"/>
    <col min="10" max="10" width="27.84375" style="4" customWidth="1"/>
    <col min="11" max="12" width="21.5234375" style="4" customWidth="1"/>
    <col min="13" max="13" width="12.5078125" style="4" customWidth="1"/>
    <col min="14" max="14" width="22.46484375" style="4" customWidth="1"/>
    <col min="15" max="15" width="29.19140625" style="4" customWidth="1"/>
    <col min="16" max="16" width="5.51171875" style="77" customWidth="1"/>
    <col min="17" max="17" width="9.55078125" style="4" hidden="1" customWidth="1"/>
    <col min="18" max="18" width="14.52734375" style="4" hidden="1" customWidth="1"/>
    <col min="19" max="19" width="15.19921875" style="4" hidden="1" customWidth="1"/>
    <col min="20" max="20" width="12.77734375" style="4" hidden="1" customWidth="1"/>
    <col min="21" max="21" width="16.94921875" style="4" hidden="1" customWidth="1"/>
    <col min="22" max="22" width="7.93359375" style="4" hidden="1" customWidth="1"/>
    <col min="23" max="23" width="15.46875" style="4" hidden="1" customWidth="1"/>
    <col min="24" max="24" width="18.0234375" style="4" hidden="1" customWidth="1"/>
    <col min="25" max="25" width="14.796875" style="4" hidden="1" customWidth="1"/>
    <col min="26" max="26" width="13.44921875" style="4" hidden="1" customWidth="1"/>
    <col min="27" max="27" width="11.8359375" style="4" hidden="1" customWidth="1"/>
    <col min="28" max="28" width="20.17578125" style="4" hidden="1" customWidth="1"/>
    <col min="29" max="16384" width="1.4765625" style="4" hidden="1"/>
  </cols>
  <sheetData>
    <row r="1" spans="1:20" ht="15.75"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44200.897554282405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12" t="str">
        <f>HYPERLINK("#Integrante_3!A109","CAPACIDAD RESIDUAL")</f>
        <v>CAPACIDAD RESIDUAL</v>
      </c>
      <c r="F8" s="213"/>
      <c r="G8" s="214"/>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12" t="str">
        <f>HYPERLINK("#Integrante_3!A162","TALENTO HUMANO")</f>
        <v>TALENTO HUMANO</v>
      </c>
      <c r="F9" s="213"/>
      <c r="G9" s="214"/>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12" t="str">
        <f>HYPERLINK("#Integrante_3!F162","INFRAESTRUCTURA")</f>
        <v>INFRAESTRUCTURA</v>
      </c>
      <c r="F10" s="213"/>
      <c r="G10" s="214"/>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05" t="s">
        <v>8</v>
      </c>
      <c r="M15" s="205"/>
      <c r="N15" s="184"/>
      <c r="O15" s="8"/>
      <c r="Q15" s="51"/>
      <c r="R15" s="51"/>
      <c r="S15" s="51"/>
      <c r="T15" s="51"/>
    </row>
    <row r="16" spans="1:20" ht="15.75"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6"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15"/>
      <c r="I20" s="150"/>
      <c r="J20" s="151"/>
      <c r="K20" s="152"/>
      <c r="L20" s="153"/>
      <c r="M20" s="153"/>
      <c r="N20" s="136">
        <f>+(M20-L20)/30</f>
        <v>0</v>
      </c>
      <c r="O20" s="139"/>
      <c r="U20" s="135"/>
      <c r="V20" s="107">
        <f ca="1">NOW()</f>
        <v>44200.897554282405</v>
      </c>
      <c r="W20" s="107">
        <f ca="1">NOW()</f>
        <v>44200.897554282405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e">
        <f>VLOOKUP(B20,EAS!A2:B1439,2,0)</f>
        <v>#N/A</v>
      </c>
      <c r="C38" s="209"/>
      <c r="D38" s="209"/>
      <c r="E38" s="209"/>
      <c r="F38" s="209"/>
      <c r="G38" s="5"/>
      <c r="H38" s="133"/>
      <c r="I38" s="219" t="s">
        <v>7</v>
      </c>
      <c r="J38" s="219"/>
      <c r="K38" s="219"/>
      <c r="L38" s="219"/>
      <c r="M38" s="219"/>
      <c r="N38" s="219"/>
      <c r="O38" s="134"/>
    </row>
    <row r="39" spans="1:16" ht="42.95" customHeight="1" thickBot="1" x14ac:dyDescent="0.25">
      <c r="A39" s="10"/>
      <c r="B39" s="11"/>
      <c r="C39" s="11"/>
      <c r="D39" s="11"/>
      <c r="E39" s="11"/>
      <c r="F39" s="11"/>
      <c r="G39" s="11"/>
      <c r="H39" s="10"/>
      <c r="I39" s="269"/>
      <c r="J39" s="269"/>
      <c r="K39" s="269"/>
      <c r="L39" s="269"/>
      <c r="M39" s="269"/>
      <c r="N39" s="269"/>
      <c r="O39" s="12"/>
    </row>
    <row r="40" spans="1:16" ht="15.75"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1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25">
      <c r="O108" s="186" t="str">
        <f>HYPERLINK("#Integrante_3!A1","INICIO")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25">
      <c r="O159" s="186" t="str">
        <f>HYPERLINK("#Integrante_3!A1","INICIO")</f>
        <v>INICIO</v>
      </c>
    </row>
    <row r="160" spans="1:16" s="19" customFormat="1" ht="31.5" customHeight="1" thickBot="1" x14ac:dyDescent="0.25">
      <c r="A160" s="206" t="s">
        <v>13</v>
      </c>
      <c r="B160" s="207"/>
      <c r="C160" s="207"/>
      <c r="D160" s="207"/>
      <c r="E160" s="211"/>
      <c r="F160" s="207" t="s">
        <v>15</v>
      </c>
      <c r="G160" s="207"/>
      <c r="H160" s="207"/>
      <c r="I160" s="206" t="s">
        <v>16</v>
      </c>
      <c r="J160" s="207"/>
      <c r="K160" s="207"/>
      <c r="L160" s="207"/>
      <c r="M160" s="207"/>
      <c r="N160" s="207"/>
      <c r="O160" s="211"/>
      <c r="P160" s="78"/>
    </row>
    <row r="161" spans="1:28" ht="51.75" customHeight="1" x14ac:dyDescent="0.2">
      <c r="A161" s="252" t="s">
        <v>2664</v>
      </c>
      <c r="B161" s="253"/>
      <c r="C161" s="253"/>
      <c r="D161" s="253"/>
      <c r="E161" s="254"/>
      <c r="F161" s="255" t="s">
        <v>2665</v>
      </c>
      <c r="G161" s="255"/>
      <c r="H161" s="255"/>
      <c r="I161" s="252" t="s">
        <v>2635</v>
      </c>
      <c r="J161" s="253"/>
      <c r="K161" s="253"/>
      <c r="L161" s="253"/>
      <c r="M161" s="253"/>
      <c r="N161" s="253"/>
      <c r="O161" s="254"/>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08" t="s">
        <v>2618</v>
      </c>
      <c r="C163" s="208"/>
      <c r="D163" s="208"/>
      <c r="E163" s="8"/>
      <c r="F163" s="5"/>
      <c r="G163" s="256" t="s">
        <v>2618</v>
      </c>
      <c r="H163" s="256"/>
      <c r="I163" s="257" t="s">
        <v>1164</v>
      </c>
      <c r="J163" s="258"/>
      <c r="K163" s="258"/>
      <c r="L163" s="258"/>
      <c r="M163" s="258"/>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59" t="s">
        <v>2648</v>
      </c>
      <c r="J165" s="260"/>
      <c r="K165" s="260"/>
      <c r="L165" s="260"/>
      <c r="M165" s="260"/>
      <c r="N165" s="260"/>
      <c r="O165" s="261"/>
      <c r="U165" s="51"/>
    </row>
    <row r="166" spans="1:28" x14ac:dyDescent="0.2">
      <c r="A166" s="9"/>
      <c r="B166" s="270" t="s">
        <v>2662</v>
      </c>
      <c r="C166" s="270"/>
      <c r="D166" s="270"/>
      <c r="E166" s="8"/>
      <c r="F166" s="5"/>
      <c r="H166" s="83" t="s">
        <v>2661</v>
      </c>
      <c r="I166" s="259"/>
      <c r="J166" s="260"/>
      <c r="K166" s="260"/>
      <c r="L166" s="260"/>
      <c r="M166" s="260"/>
      <c r="N166" s="260"/>
      <c r="O166" s="261"/>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06" t="s">
        <v>2677</v>
      </c>
      <c r="B170" s="207"/>
      <c r="C170" s="207"/>
      <c r="D170" s="207"/>
      <c r="E170" s="207"/>
      <c r="F170" s="207"/>
      <c r="G170" s="207"/>
      <c r="H170" s="207"/>
      <c r="I170" s="207"/>
      <c r="J170" s="207"/>
      <c r="K170" s="207"/>
      <c r="L170" s="207"/>
      <c r="M170" s="207"/>
      <c r="N170" s="207"/>
      <c r="O170" s="211"/>
      <c r="P170" s="78"/>
    </row>
    <row r="171" spans="1:28" ht="15" customHeight="1" x14ac:dyDescent="0.2">
      <c r="A171" s="227" t="s">
        <v>2676</v>
      </c>
      <c r="B171" s="228"/>
      <c r="C171" s="228"/>
      <c r="D171" s="228"/>
      <c r="E171" s="228"/>
      <c r="F171" s="228"/>
      <c r="G171" s="228"/>
      <c r="H171" s="228"/>
      <c r="I171" s="228"/>
      <c r="J171" s="228"/>
      <c r="K171" s="228"/>
      <c r="L171" s="228"/>
      <c r="M171" s="228"/>
      <c r="N171" s="228"/>
      <c r="O171" s="229"/>
    </row>
    <row r="172" spans="1:28" ht="24" thickBot="1" x14ac:dyDescent="0.2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262" t="s">
        <v>2670</v>
      </c>
      <c r="C174" s="262"/>
      <c r="D174" s="262"/>
      <c r="E174" s="262"/>
      <c r="F174" s="262"/>
      <c r="G174" s="262"/>
      <c r="H174" s="20"/>
      <c r="I174" s="266" t="s">
        <v>2674</v>
      </c>
      <c r="J174" s="267"/>
      <c r="K174" s="267"/>
      <c r="L174" s="267"/>
      <c r="M174" s="267"/>
      <c r="O174" s="186" t="str">
        <f>HYPERLINK("#Integrante_3!A1","INICIO")</f>
        <v>INICIO</v>
      </c>
      <c r="Q174" s="19"/>
      <c r="R174" s="19"/>
      <c r="S174" s="19"/>
      <c r="T174" s="19"/>
      <c r="U174" s="19"/>
      <c r="V174" s="19"/>
      <c r="W174" s="19"/>
      <c r="X174" s="19"/>
      <c r="Y174" s="19"/>
      <c r="Z174" s="19"/>
      <c r="AA174" s="19"/>
      <c r="AB174" s="19"/>
    </row>
    <row r="175" spans="1:28" ht="23.25" x14ac:dyDescent="0.2">
      <c r="A175" s="9"/>
      <c r="B175" s="235" t="s">
        <v>17</v>
      </c>
      <c r="C175" s="236"/>
      <c r="D175" s="237"/>
      <c r="E175" s="266" t="s">
        <v>2620</v>
      </c>
      <c r="F175" s="267"/>
      <c r="G175" s="268"/>
      <c r="H175" s="5"/>
      <c r="I175" s="235" t="s">
        <v>17</v>
      </c>
      <c r="J175" s="236"/>
      <c r="K175" s="236"/>
      <c r="L175" s="237"/>
      <c r="M175" s="244" t="s">
        <v>2679</v>
      </c>
      <c r="O175" s="8"/>
      <c r="Q175" s="19"/>
      <c r="R175" s="165"/>
      <c r="S175" s="19"/>
      <c r="T175" s="19"/>
      <c r="U175" s="19"/>
      <c r="V175" s="19"/>
      <c r="W175" s="19"/>
      <c r="X175" s="19"/>
      <c r="Y175" s="19"/>
      <c r="Z175" s="19"/>
      <c r="AA175" s="19"/>
      <c r="AB175" s="19"/>
    </row>
    <row r="176" spans="1:28" ht="23.25" x14ac:dyDescent="0.2">
      <c r="A176" s="9"/>
      <c r="B176" s="263"/>
      <c r="C176" s="264"/>
      <c r="D176" s="265"/>
      <c r="E176" s="165" t="s">
        <v>2621</v>
      </c>
      <c r="F176" s="165" t="s">
        <v>2622</v>
      </c>
      <c r="G176" s="165" t="s">
        <v>2623</v>
      </c>
      <c r="H176" s="5"/>
      <c r="I176" s="263"/>
      <c r="J176" s="264"/>
      <c r="K176" s="264"/>
      <c r="L176" s="265"/>
      <c r="M176" s="245"/>
      <c r="O176" s="8"/>
      <c r="Q176" s="19"/>
      <c r="R176" s="165" t="s">
        <v>2623</v>
      </c>
      <c r="S176" s="19"/>
      <c r="T176" s="19"/>
      <c r="U176" s="19"/>
      <c r="V176" s="19"/>
      <c r="W176" s="19"/>
      <c r="X176" s="19"/>
      <c r="Y176" s="19"/>
      <c r="Z176" s="19"/>
      <c r="AA176" s="19"/>
      <c r="AB176" s="19"/>
    </row>
    <row r="177" spans="1:28" ht="23.25" x14ac:dyDescent="0.2">
      <c r="A177" s="9"/>
      <c r="B177" s="233" t="s">
        <v>2670</v>
      </c>
      <c r="C177" s="233"/>
      <c r="D177" s="233"/>
      <c r="E177" s="24">
        <v>0.02</v>
      </c>
      <c r="F177" s="179"/>
      <c r="G177" s="180" t="str">
        <f>IF(F177&gt;0,SUM(E177+F177),"")</f>
        <v/>
      </c>
      <c r="H177" s="5"/>
      <c r="I177" s="224" t="s">
        <v>2674</v>
      </c>
      <c r="J177" s="225"/>
      <c r="K177" s="225"/>
      <c r="L177" s="226"/>
      <c r="M177" s="179"/>
      <c r="O177" s="8"/>
      <c r="Q177" s="19"/>
      <c r="R177" s="180" t="str">
        <f>IF(M177&gt;0,SUM(L177+M177),"")</f>
        <v/>
      </c>
      <c r="S177" s="19"/>
      <c r="T177" s="19"/>
      <c r="U177" s="19"/>
      <c r="V177" s="19"/>
      <c r="W177" s="19"/>
      <c r="X177" s="19"/>
      <c r="Y177" s="19"/>
      <c r="Z177" s="19"/>
      <c r="AA177" s="19"/>
      <c r="AB177" s="19"/>
    </row>
    <row r="178" spans="1:28" ht="23.25" hidden="1" x14ac:dyDescent="0.2">
      <c r="A178" s="9"/>
      <c r="B178" s="233" t="s">
        <v>1165</v>
      </c>
      <c r="C178" s="233"/>
      <c r="D178" s="233"/>
      <c r="E178" s="24">
        <v>0.02</v>
      </c>
      <c r="F178" s="69"/>
      <c r="G178" s="164" t="str">
        <f>IF(F178&gt;0,SUM(E178+F178),"")</f>
        <v/>
      </c>
      <c r="H178" s="5"/>
      <c r="I178" s="224" t="s">
        <v>1169</v>
      </c>
      <c r="J178" s="225"/>
      <c r="K178" s="226"/>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
      <c r="A179" s="9"/>
      <c r="B179" s="233" t="s">
        <v>1166</v>
      </c>
      <c r="C179" s="233"/>
      <c r="D179" s="233"/>
      <c r="E179" s="24">
        <v>0.02</v>
      </c>
      <c r="F179" s="69"/>
      <c r="G179" s="164" t="str">
        <f>IF(F179&gt;0,SUM(E179+F179),"")</f>
        <v/>
      </c>
      <c r="H179" s="5"/>
      <c r="I179" s="224" t="s">
        <v>1170</v>
      </c>
      <c r="J179" s="225"/>
      <c r="K179" s="226"/>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
      <c r="A180" s="9"/>
      <c r="B180" s="233" t="s">
        <v>1167</v>
      </c>
      <c r="C180" s="233"/>
      <c r="D180" s="233"/>
      <c r="E180" s="24">
        <v>0.03</v>
      </c>
      <c r="F180" s="69"/>
      <c r="G180" s="164" t="str">
        <f>IF(F180&gt;0,SUM(E180+F180),"")</f>
        <v/>
      </c>
      <c r="H180" s="5"/>
      <c r="I180" s="224" t="s">
        <v>1171</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
      <c r="A181" s="9"/>
      <c r="B181" s="5"/>
      <c r="C181" s="5"/>
      <c r="D181" s="5"/>
      <c r="E181" s="5"/>
      <c r="F181" s="5"/>
      <c r="G181" s="5"/>
      <c r="H181" s="5"/>
      <c r="I181" s="224" t="s">
        <v>1172</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34" t="s">
        <v>2633</v>
      </c>
      <c r="L183" s="234"/>
      <c r="M183" s="96">
        <f>+J183*K20</f>
        <v>0</v>
      </c>
      <c r="N183" s="97"/>
      <c r="O183" s="98"/>
    </row>
    <row r="184" spans="1:28" ht="15.75"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06" t="s">
        <v>18</v>
      </c>
      <c r="B186" s="207"/>
      <c r="C186" s="207"/>
      <c r="D186" s="207"/>
      <c r="E186" s="207"/>
      <c r="F186" s="207"/>
      <c r="G186" s="207"/>
      <c r="H186" s="207"/>
      <c r="I186" s="207"/>
      <c r="J186" s="207"/>
      <c r="K186" s="207"/>
      <c r="L186" s="207"/>
      <c r="M186" s="207"/>
      <c r="N186" s="207"/>
      <c r="O186" s="211"/>
      <c r="P186" s="78"/>
    </row>
    <row r="187" spans="1:28" ht="15" customHeight="1" x14ac:dyDescent="0.2">
      <c r="A187" s="227" t="s">
        <v>19</v>
      </c>
      <c r="B187" s="228"/>
      <c r="C187" s="228"/>
      <c r="D187" s="228"/>
      <c r="E187" s="228"/>
      <c r="F187" s="228"/>
      <c r="G187" s="228"/>
      <c r="H187" s="228"/>
      <c r="I187" s="228"/>
      <c r="J187" s="228"/>
      <c r="K187" s="228"/>
      <c r="L187" s="228"/>
      <c r="M187" s="228"/>
      <c r="N187" s="228"/>
      <c r="O187" s="229"/>
    </row>
    <row r="188" spans="1:28" ht="15.75" thickBot="1" x14ac:dyDescent="0.25">
      <c r="A188" s="230"/>
      <c r="B188" s="231"/>
      <c r="C188" s="231"/>
      <c r="D188" s="231"/>
      <c r="E188" s="231"/>
      <c r="F188" s="231"/>
      <c r="G188" s="231"/>
      <c r="H188" s="231"/>
      <c r="I188" s="231"/>
      <c r="J188" s="231"/>
      <c r="K188" s="231"/>
      <c r="L188" s="231"/>
      <c r="M188" s="231"/>
      <c r="N188" s="231"/>
      <c r="O188" s="232"/>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49" t="s">
        <v>2641</v>
      </c>
      <c r="C190" s="249"/>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5.75"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06" t="s">
        <v>29</v>
      </c>
      <c r="B195" s="207"/>
      <c r="C195" s="207"/>
      <c r="D195" s="207"/>
      <c r="E195" s="207"/>
      <c r="F195" s="207"/>
      <c r="G195" s="207"/>
      <c r="H195" s="207"/>
      <c r="I195" s="207"/>
      <c r="J195" s="207"/>
      <c r="K195" s="207"/>
      <c r="L195" s="207"/>
      <c r="M195" s="207"/>
      <c r="N195" s="207"/>
      <c r="O195" s="211"/>
      <c r="P195" s="78"/>
    </row>
    <row r="196" spans="1:18" ht="21.75"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23" t="s">
        <v>2663</v>
      </c>
      <c r="C197" s="223"/>
      <c r="D197" s="223"/>
      <c r="E197" s="223"/>
      <c r="F197" s="223"/>
      <c r="G197" s="223"/>
      <c r="H197" s="223"/>
      <c r="I197" s="223"/>
      <c r="J197" s="223"/>
      <c r="K197" s="223"/>
      <c r="L197" s="223"/>
      <c r="M197" s="223"/>
      <c r="N197" s="223"/>
      <c r="O197" s="8"/>
    </row>
    <row r="198" spans="1:18" x14ac:dyDescent="0.2">
      <c r="A198" s="9"/>
      <c r="B198" s="246"/>
      <c r="C198" s="246"/>
      <c r="D198" s="246"/>
      <c r="E198" s="246"/>
      <c r="F198" s="246"/>
      <c r="G198" s="246"/>
      <c r="H198" s="246"/>
      <c r="I198" s="246"/>
      <c r="J198" s="246"/>
      <c r="K198" s="246"/>
      <c r="L198" s="246"/>
      <c r="M198" s="246"/>
      <c r="N198" s="246"/>
      <c r="O198" s="8"/>
    </row>
    <row r="199" spans="1:18" x14ac:dyDescent="0.2">
      <c r="A199" s="9"/>
      <c r="B199" s="247" t="s">
        <v>2653</v>
      </c>
      <c r="C199" s="248"/>
      <c r="D199" s="248"/>
      <c r="E199" s="248"/>
      <c r="F199" s="248"/>
      <c r="G199" s="248"/>
      <c r="H199" s="248"/>
      <c r="I199" s="248"/>
      <c r="J199" s="248"/>
      <c r="K199" s="248"/>
      <c r="L199" s="248"/>
      <c r="M199" s="248"/>
      <c r="N199" s="248"/>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3.25"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5.75"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defaultColWidth="0" defaultRowHeight="15" customHeight="1" zeroHeight="1" outlineLevelRow="1" x14ac:dyDescent="0.2"/>
  <cols>
    <col min="1" max="1" width="6.9921875" style="4" customWidth="1"/>
    <col min="2" max="2" width="55.5546875" style="4" customWidth="1"/>
    <col min="3" max="3" width="31.4765625" style="4" customWidth="1"/>
    <col min="4" max="4" width="23.5390625" style="4" customWidth="1"/>
    <col min="5" max="5" width="28.515625" style="4" customWidth="1"/>
    <col min="6" max="6" width="34.97265625" style="4" customWidth="1"/>
    <col min="7" max="7" width="23.5390625" style="4" customWidth="1"/>
    <col min="8" max="8" width="79.50390625" style="4" customWidth="1"/>
    <col min="9" max="9" width="42.5078125" style="4" customWidth="1"/>
    <col min="10" max="10" width="27.84375" style="4" customWidth="1"/>
    <col min="11" max="12" width="21.5234375" style="4" customWidth="1"/>
    <col min="13" max="13" width="12.5078125" style="4" customWidth="1"/>
    <col min="14" max="14" width="22.46484375" style="4" customWidth="1"/>
    <col min="15" max="15" width="29.19140625" style="4" customWidth="1"/>
    <col min="16" max="16" width="6.1875" style="77" customWidth="1"/>
    <col min="17" max="17" width="9.55078125" style="4" hidden="1" customWidth="1"/>
    <col min="18" max="18" width="14.52734375" style="4" hidden="1" customWidth="1"/>
    <col min="19" max="19" width="15.19921875" style="4" hidden="1" customWidth="1"/>
    <col min="20" max="20" width="12.77734375" style="4" hidden="1" customWidth="1"/>
    <col min="21" max="21" width="16.94921875" style="4" hidden="1" customWidth="1"/>
    <col min="22" max="22" width="7.93359375" style="4" hidden="1" customWidth="1"/>
    <col min="23" max="23" width="15.46875" style="4" hidden="1" customWidth="1"/>
    <col min="24" max="24" width="18.0234375" style="4" hidden="1" customWidth="1"/>
    <col min="25" max="25" width="14.796875" style="4" hidden="1" customWidth="1"/>
    <col min="26" max="26" width="13.44921875" style="4" hidden="1" customWidth="1"/>
    <col min="27" max="27" width="11.8359375" style="4" hidden="1" customWidth="1"/>
    <col min="28" max="28" width="20.17578125" style="4" hidden="1" customWidth="1"/>
    <col min="29" max="16384" width="1.4765625" style="4" hidden="1"/>
  </cols>
  <sheetData>
    <row r="1" spans="1:20" ht="15.75"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44200.897554282405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12" t="str">
        <f>HYPERLINK("#Integrante_4!A109","CAPACIDAD RESIDUAL")</f>
        <v>CAPACIDAD RESIDUAL</v>
      </c>
      <c r="F8" s="213"/>
      <c r="G8" s="214"/>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12" t="str">
        <f>HYPERLINK("#Integrante_4!A162","TALENTO HUMANO")</f>
        <v>TALENTO HUMANO</v>
      </c>
      <c r="F9" s="213"/>
      <c r="G9" s="214"/>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12" t="str">
        <f>HYPERLINK("#Integrante_4!F162","INFRAESTRUCTURA")</f>
        <v>INFRAESTRUCTURA</v>
      </c>
      <c r="F10" s="213"/>
      <c r="G10" s="214"/>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05" t="s">
        <v>8</v>
      </c>
      <c r="M15" s="205"/>
      <c r="N15" s="184"/>
      <c r="O15" s="8"/>
      <c r="Q15" s="51"/>
      <c r="R15" s="51"/>
      <c r="S15" s="51"/>
      <c r="T15" s="51"/>
    </row>
    <row r="16" spans="1:20" ht="15.75"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6"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15"/>
      <c r="I20" s="150"/>
      <c r="J20" s="151"/>
      <c r="K20" s="152"/>
      <c r="L20" s="153"/>
      <c r="M20" s="153"/>
      <c r="N20" s="136">
        <f>+(M20-L20)/30</f>
        <v>0</v>
      </c>
      <c r="O20" s="139"/>
      <c r="U20" s="135"/>
      <c r="V20" s="107">
        <f ca="1">NOW()</f>
        <v>44200.897554282405</v>
      </c>
      <c r="W20" s="107">
        <f ca="1">NOW()</f>
        <v>44200.897554282405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e">
        <f>VLOOKUP(B20,EAS!A2:B1439,2,0)</f>
        <v>#N/A</v>
      </c>
      <c r="C38" s="209"/>
      <c r="D38" s="209"/>
      <c r="E38" s="209"/>
      <c r="F38" s="209"/>
      <c r="G38" s="5"/>
      <c r="H38" s="133"/>
      <c r="I38" s="219" t="s">
        <v>7</v>
      </c>
      <c r="J38" s="219"/>
      <c r="K38" s="219"/>
      <c r="L38" s="219"/>
      <c r="M38" s="219"/>
      <c r="N38" s="219"/>
      <c r="O38" s="134"/>
    </row>
    <row r="39" spans="1:16" ht="42.95" customHeight="1" thickBot="1" x14ac:dyDescent="0.25">
      <c r="A39" s="10"/>
      <c r="B39" s="11"/>
      <c r="C39" s="11"/>
      <c r="D39" s="11"/>
      <c r="E39" s="11"/>
      <c r="F39" s="11"/>
      <c r="G39" s="11"/>
      <c r="H39" s="10"/>
      <c r="I39" s="269"/>
      <c r="J39" s="269"/>
      <c r="K39" s="269"/>
      <c r="L39" s="269"/>
      <c r="M39" s="269"/>
      <c r="N39" s="269"/>
      <c r="O39" s="12"/>
    </row>
    <row r="40" spans="1:16" ht="15.75"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1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25">
      <c r="O108" s="186" t="str">
        <f>HYPERLINK("#Integrante_4!A1","INICIO")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25">
      <c r="O161" s="186" t="str">
        <f>HYPERLINK("#Integrante_4!A1","INICIO")</f>
        <v>INICIO</v>
      </c>
    </row>
    <row r="162" spans="1:28" s="19" customFormat="1" ht="31.5" customHeight="1" thickBot="1" x14ac:dyDescent="0.25">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08" t="s">
        <v>2618</v>
      </c>
      <c r="C165" s="208"/>
      <c r="D165" s="208"/>
      <c r="E165" s="8"/>
      <c r="F165" s="5"/>
      <c r="G165" s="256" t="s">
        <v>2618</v>
      </c>
      <c r="H165" s="256"/>
      <c r="I165" s="257" t="s">
        <v>1164</v>
      </c>
      <c r="J165" s="258"/>
      <c r="K165" s="258"/>
      <c r="L165" s="258"/>
      <c r="M165" s="258"/>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59" t="s">
        <v>2648</v>
      </c>
      <c r="J167" s="260"/>
      <c r="K167" s="260"/>
      <c r="L167" s="260"/>
      <c r="M167" s="260"/>
      <c r="N167" s="260"/>
      <c r="O167" s="261"/>
      <c r="U167" s="51"/>
    </row>
    <row r="168" spans="1:28" x14ac:dyDescent="0.2">
      <c r="A168" s="9"/>
      <c r="B168" s="270" t="s">
        <v>2662</v>
      </c>
      <c r="C168" s="270"/>
      <c r="D168" s="270"/>
      <c r="E168" s="8"/>
      <c r="F168" s="5"/>
      <c r="H168" s="83" t="s">
        <v>2661</v>
      </c>
      <c r="I168" s="259"/>
      <c r="J168" s="260"/>
      <c r="K168" s="260"/>
      <c r="L168" s="260"/>
      <c r="M168" s="260"/>
      <c r="N168" s="260"/>
      <c r="O168" s="261"/>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6" t="s">
        <v>2677</v>
      </c>
      <c r="B172" s="207"/>
      <c r="C172" s="207"/>
      <c r="D172" s="207"/>
      <c r="E172" s="207"/>
      <c r="F172" s="207"/>
      <c r="G172" s="207"/>
      <c r="H172" s="207"/>
      <c r="I172" s="207"/>
      <c r="J172" s="207"/>
      <c r="K172" s="207"/>
      <c r="L172" s="207"/>
      <c r="M172" s="207"/>
      <c r="N172" s="207"/>
      <c r="O172" s="211"/>
      <c r="P172" s="78"/>
    </row>
    <row r="173" spans="1:28" ht="15" customHeight="1" x14ac:dyDescent="0.2">
      <c r="A173" s="227" t="s">
        <v>2676</v>
      </c>
      <c r="B173" s="228"/>
      <c r="C173" s="228"/>
      <c r="D173" s="228"/>
      <c r="E173" s="228"/>
      <c r="F173" s="228"/>
      <c r="G173" s="228"/>
      <c r="H173" s="228"/>
      <c r="I173" s="228"/>
      <c r="J173" s="228"/>
      <c r="K173" s="228"/>
      <c r="L173" s="228"/>
      <c r="M173" s="228"/>
      <c r="N173" s="228"/>
      <c r="O173" s="229"/>
    </row>
    <row r="174" spans="1:28" ht="24" thickBot="1" x14ac:dyDescent="0.2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2" t="s">
        <v>2670</v>
      </c>
      <c r="C176" s="262"/>
      <c r="D176" s="262"/>
      <c r="E176" s="262"/>
      <c r="F176" s="262"/>
      <c r="G176" s="262"/>
      <c r="H176" s="20"/>
      <c r="I176" s="266" t="s">
        <v>2674</v>
      </c>
      <c r="J176" s="267"/>
      <c r="K176" s="267"/>
      <c r="L176" s="267"/>
      <c r="M176" s="267"/>
      <c r="O176" s="186" t="str">
        <f>HYPERLINK("#Integrante_4!A1","INICIO")</f>
        <v>INICIO</v>
      </c>
      <c r="Q176" s="19"/>
      <c r="R176" s="19"/>
      <c r="S176" s="19"/>
      <c r="T176" s="19"/>
      <c r="U176" s="19"/>
      <c r="V176" s="19"/>
      <c r="W176" s="19"/>
      <c r="X176" s="19"/>
      <c r="Y176" s="19"/>
      <c r="Z176" s="19"/>
      <c r="AA176" s="19"/>
      <c r="AB176" s="19"/>
    </row>
    <row r="177" spans="1:28" ht="23.25" x14ac:dyDescent="0.2">
      <c r="A177" s="9"/>
      <c r="B177" s="235" t="s">
        <v>17</v>
      </c>
      <c r="C177" s="236"/>
      <c r="D177" s="237"/>
      <c r="E177" s="266" t="s">
        <v>2620</v>
      </c>
      <c r="F177" s="267"/>
      <c r="G177" s="268"/>
      <c r="H177" s="5"/>
      <c r="I177" s="235" t="s">
        <v>17</v>
      </c>
      <c r="J177" s="236"/>
      <c r="K177" s="236"/>
      <c r="L177" s="237"/>
      <c r="M177" s="244" t="s">
        <v>2679</v>
      </c>
      <c r="O177" s="8"/>
      <c r="Q177" s="19"/>
      <c r="R177" s="165"/>
      <c r="S177" s="19"/>
      <c r="T177" s="19"/>
      <c r="U177" s="19"/>
      <c r="V177" s="19"/>
      <c r="W177" s="19"/>
      <c r="X177" s="19"/>
      <c r="Y177" s="19"/>
      <c r="Z177" s="19"/>
      <c r="AA177" s="19"/>
      <c r="AB177" s="19"/>
    </row>
    <row r="178" spans="1:28" ht="23.25" x14ac:dyDescent="0.2">
      <c r="A178" s="9"/>
      <c r="B178" s="263"/>
      <c r="C178" s="264"/>
      <c r="D178" s="265"/>
      <c r="E178" s="165" t="s">
        <v>2621</v>
      </c>
      <c r="F178" s="165" t="s">
        <v>2622</v>
      </c>
      <c r="G178" s="165" t="s">
        <v>2623</v>
      </c>
      <c r="H178" s="5"/>
      <c r="I178" s="263"/>
      <c r="J178" s="264"/>
      <c r="K178" s="264"/>
      <c r="L178" s="265"/>
      <c r="M178" s="245"/>
      <c r="O178" s="8"/>
      <c r="Q178" s="19"/>
      <c r="R178" s="165" t="s">
        <v>2623</v>
      </c>
      <c r="S178" s="19"/>
      <c r="T178" s="19"/>
      <c r="U178" s="19"/>
      <c r="V178" s="19"/>
      <c r="W178" s="19"/>
      <c r="X178" s="19"/>
      <c r="Y178" s="19"/>
      <c r="Z178" s="19"/>
      <c r="AA178" s="19"/>
      <c r="AB178" s="19"/>
    </row>
    <row r="179" spans="1:28" ht="23.25" x14ac:dyDescent="0.2">
      <c r="A179" s="9"/>
      <c r="B179" s="233" t="s">
        <v>2670</v>
      </c>
      <c r="C179" s="233"/>
      <c r="D179" s="233"/>
      <c r="E179" s="24">
        <v>0.02</v>
      </c>
      <c r="F179" s="179"/>
      <c r="G179" s="180" t="str">
        <f>IF(F179&gt;0,SUM(E179+F179),"")</f>
        <v/>
      </c>
      <c r="H179" s="5"/>
      <c r="I179" s="224" t="s">
        <v>2674</v>
      </c>
      <c r="J179" s="225"/>
      <c r="K179" s="225"/>
      <c r="L179" s="226"/>
      <c r="M179" s="179"/>
      <c r="O179" s="8"/>
      <c r="Q179" s="19"/>
      <c r="R179" s="180" t="str">
        <f>IF(M179&gt;0,SUM(L179+M179),"")</f>
        <v/>
      </c>
      <c r="S179" s="19"/>
      <c r="T179" s="19"/>
      <c r="U179" s="19"/>
      <c r="V179" s="19"/>
      <c r="W179" s="19"/>
      <c r="X179" s="19"/>
      <c r="Y179" s="19"/>
      <c r="Z179" s="19"/>
      <c r="AA179" s="19"/>
      <c r="AB179" s="19"/>
    </row>
    <row r="180" spans="1:28" ht="23.25" hidden="1" x14ac:dyDescent="0.2">
      <c r="A180" s="9"/>
      <c r="B180" s="233" t="s">
        <v>1165</v>
      </c>
      <c r="C180" s="233"/>
      <c r="D180" s="233"/>
      <c r="E180" s="24">
        <v>0.02</v>
      </c>
      <c r="F180" s="69"/>
      <c r="G180" s="164" t="str">
        <f>IF(F180&gt;0,SUM(E180+F180),"")</f>
        <v/>
      </c>
      <c r="H180" s="5"/>
      <c r="I180" s="224" t="s">
        <v>1169</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
      <c r="A181" s="9"/>
      <c r="B181" s="233" t="s">
        <v>1166</v>
      </c>
      <c r="C181" s="233"/>
      <c r="D181" s="233"/>
      <c r="E181" s="24">
        <v>0.02</v>
      </c>
      <c r="F181" s="69"/>
      <c r="G181" s="164" t="str">
        <f>IF(F181&gt;0,SUM(E181+F181),"")</f>
        <v/>
      </c>
      <c r="H181" s="5"/>
      <c r="I181" s="224" t="s">
        <v>1170</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
      <c r="A182" s="9"/>
      <c r="B182" s="233" t="s">
        <v>1167</v>
      </c>
      <c r="C182" s="233"/>
      <c r="D182" s="233"/>
      <c r="E182" s="24">
        <v>0.03</v>
      </c>
      <c r="F182" s="69"/>
      <c r="G182" s="164" t="str">
        <f>IF(F182&gt;0,SUM(E182+F182),"")</f>
        <v/>
      </c>
      <c r="H182" s="5"/>
      <c r="I182" s="224" t="s">
        <v>1171</v>
      </c>
      <c r="J182" s="225"/>
      <c r="K182" s="226"/>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
      <c r="A183" s="9"/>
      <c r="B183" s="5"/>
      <c r="C183" s="5"/>
      <c r="D183" s="5"/>
      <c r="E183" s="5"/>
      <c r="F183" s="5"/>
      <c r="G183" s="5"/>
      <c r="H183" s="5"/>
      <c r="I183" s="224" t="s">
        <v>1172</v>
      </c>
      <c r="J183" s="225"/>
      <c r="K183" s="226"/>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34" t="s">
        <v>2633</v>
      </c>
      <c r="L185" s="234"/>
      <c r="M185" s="96">
        <f>+J185*K20</f>
        <v>0</v>
      </c>
      <c r="N185" s="97"/>
      <c r="O185" s="98"/>
    </row>
    <row r="186" spans="1:28" ht="15.75"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06" t="s">
        <v>18</v>
      </c>
      <c r="B188" s="207"/>
      <c r="C188" s="207"/>
      <c r="D188" s="207"/>
      <c r="E188" s="207"/>
      <c r="F188" s="207"/>
      <c r="G188" s="207"/>
      <c r="H188" s="207"/>
      <c r="I188" s="207"/>
      <c r="J188" s="207"/>
      <c r="K188" s="207"/>
      <c r="L188" s="207"/>
      <c r="M188" s="207"/>
      <c r="N188" s="207"/>
      <c r="O188" s="211"/>
      <c r="P188" s="78"/>
    </row>
    <row r="189" spans="1:28" ht="15" customHeight="1" x14ac:dyDescent="0.2">
      <c r="A189" s="227" t="s">
        <v>19</v>
      </c>
      <c r="B189" s="228"/>
      <c r="C189" s="228"/>
      <c r="D189" s="228"/>
      <c r="E189" s="228"/>
      <c r="F189" s="228"/>
      <c r="G189" s="228"/>
      <c r="H189" s="228"/>
      <c r="I189" s="228"/>
      <c r="J189" s="228"/>
      <c r="K189" s="228"/>
      <c r="L189" s="228"/>
      <c r="M189" s="228"/>
      <c r="N189" s="228"/>
      <c r="O189" s="229"/>
    </row>
    <row r="190" spans="1:28" ht="15.75" thickBot="1" x14ac:dyDescent="0.25">
      <c r="A190" s="230"/>
      <c r="B190" s="231"/>
      <c r="C190" s="231"/>
      <c r="D190" s="231"/>
      <c r="E190" s="231"/>
      <c r="F190" s="231"/>
      <c r="G190" s="231"/>
      <c r="H190" s="231"/>
      <c r="I190" s="231"/>
      <c r="J190" s="231"/>
      <c r="K190" s="231"/>
      <c r="L190" s="231"/>
      <c r="M190" s="231"/>
      <c r="N190" s="231"/>
      <c r="O190" s="232"/>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49" t="s">
        <v>2641</v>
      </c>
      <c r="C192" s="249"/>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5.75"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6" t="s">
        <v>29</v>
      </c>
      <c r="B197" s="207"/>
      <c r="C197" s="207"/>
      <c r="D197" s="207"/>
      <c r="E197" s="207"/>
      <c r="F197" s="207"/>
      <c r="G197" s="207"/>
      <c r="H197" s="207"/>
      <c r="I197" s="207"/>
      <c r="J197" s="207"/>
      <c r="K197" s="207"/>
      <c r="L197" s="207"/>
      <c r="M197" s="207"/>
      <c r="N197" s="207"/>
      <c r="O197" s="211"/>
      <c r="P197" s="78"/>
    </row>
    <row r="198" spans="1:18" ht="21.75"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23" t="s">
        <v>2663</v>
      </c>
      <c r="C199" s="223"/>
      <c r="D199" s="223"/>
      <c r="E199" s="223"/>
      <c r="F199" s="223"/>
      <c r="G199" s="223"/>
      <c r="H199" s="223"/>
      <c r="I199" s="223"/>
      <c r="J199" s="223"/>
      <c r="K199" s="223"/>
      <c r="L199" s="223"/>
      <c r="M199" s="223"/>
      <c r="N199" s="223"/>
      <c r="O199" s="8"/>
    </row>
    <row r="200" spans="1:18" x14ac:dyDescent="0.2">
      <c r="A200" s="9"/>
      <c r="B200" s="246"/>
      <c r="C200" s="246"/>
      <c r="D200" s="246"/>
      <c r="E200" s="246"/>
      <c r="F200" s="246"/>
      <c r="G200" s="246"/>
      <c r="H200" s="246"/>
      <c r="I200" s="246"/>
      <c r="J200" s="246"/>
      <c r="K200" s="246"/>
      <c r="L200" s="246"/>
      <c r="M200" s="246"/>
      <c r="N200" s="246"/>
      <c r="O200" s="8"/>
    </row>
    <row r="201" spans="1:18" x14ac:dyDescent="0.2">
      <c r="A201" s="9"/>
      <c r="B201" s="247" t="s">
        <v>2653</v>
      </c>
      <c r="C201" s="248"/>
      <c r="D201" s="248"/>
      <c r="E201" s="248"/>
      <c r="F201" s="248"/>
      <c r="G201" s="248"/>
      <c r="H201" s="248"/>
      <c r="I201" s="248"/>
      <c r="J201" s="248"/>
      <c r="K201" s="248"/>
      <c r="L201" s="248"/>
      <c r="M201" s="248"/>
      <c r="N201" s="24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3.25"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5.75"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defaultColWidth="0" defaultRowHeight="15" customHeight="1" zeroHeight="1" outlineLevelRow="1" x14ac:dyDescent="0.2"/>
  <cols>
    <col min="1" max="1" width="6.9921875" style="4" customWidth="1"/>
    <col min="2" max="2" width="55.5546875" style="4" customWidth="1"/>
    <col min="3" max="3" width="31.4765625" style="4" customWidth="1"/>
    <col min="4" max="4" width="23.5390625" style="4" customWidth="1"/>
    <col min="5" max="5" width="28.515625" style="4" customWidth="1"/>
    <col min="6" max="6" width="34.97265625" style="4" customWidth="1"/>
    <col min="7" max="7" width="23.5390625" style="4" customWidth="1"/>
    <col min="8" max="8" width="79.50390625" style="4" customWidth="1"/>
    <col min="9" max="9" width="42.5078125" style="4" customWidth="1"/>
    <col min="10" max="10" width="27.84375" style="4" customWidth="1"/>
    <col min="11" max="12" width="21.5234375" style="4" customWidth="1"/>
    <col min="13" max="13" width="12.5078125" style="4" customWidth="1"/>
    <col min="14" max="14" width="22.46484375" style="4" customWidth="1"/>
    <col min="15" max="15" width="29.19140625" style="4" customWidth="1"/>
    <col min="16" max="16" width="4.4375" style="77" customWidth="1"/>
    <col min="17" max="17" width="9.55078125" style="4" hidden="1"/>
    <col min="18" max="18" width="14.52734375" style="4" hidden="1"/>
    <col min="19" max="19" width="15.19921875" style="4" hidden="1"/>
    <col min="20" max="20" width="12.77734375" style="4" hidden="1"/>
    <col min="21" max="21" width="16.94921875" style="4" hidden="1"/>
    <col min="22" max="22" width="7.93359375" style="4" hidden="1"/>
    <col min="23" max="23" width="15.46875" style="4" hidden="1"/>
    <col min="24" max="24" width="18.0234375" style="4" hidden="1"/>
    <col min="25" max="25" width="14.796875" style="4" hidden="1"/>
    <col min="26" max="26" width="13.44921875" style="4" hidden="1"/>
    <col min="27" max="27" width="11.8359375" style="4" hidden="1"/>
    <col min="28" max="28" width="20.17578125" style="4" hidden="1"/>
    <col min="29" max="16383" width="1.4765625" style="4" hidden="1"/>
    <col min="16384" max="16384" width="9.55078125" style="4" hidden="1"/>
  </cols>
  <sheetData>
    <row r="1" spans="1:20" ht="15.75"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44200.897554282405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12" t="str">
        <f>HYPERLINK("#Integrante_5!A109","CAPACIDAD RESIDUAL")</f>
        <v>CAPACIDAD RESIDUAL</v>
      </c>
      <c r="F8" s="213"/>
      <c r="G8" s="214"/>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12" t="str">
        <f>HYPERLINK("#Integrante_5!A162","TALENTO HUMANO")</f>
        <v>TALENTO HUMANO</v>
      </c>
      <c r="F9" s="213"/>
      <c r="G9" s="214"/>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12" t="str">
        <f>HYPERLINK("#Integrante_5!F162","INFRAESTRUCTURA")</f>
        <v>INFRAESTRUCTURA</v>
      </c>
      <c r="F10" s="213"/>
      <c r="G10" s="214"/>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05" t="s">
        <v>8</v>
      </c>
      <c r="M15" s="205"/>
      <c r="N15" s="184"/>
      <c r="O15" s="8"/>
      <c r="Q15" s="51"/>
      <c r="R15" s="51"/>
      <c r="S15" s="51"/>
      <c r="T15" s="51"/>
    </row>
    <row r="16" spans="1:20" ht="15.75"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6"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15"/>
      <c r="I20" s="150"/>
      <c r="J20" s="151"/>
      <c r="K20" s="152"/>
      <c r="L20" s="153"/>
      <c r="M20" s="153"/>
      <c r="N20" s="136">
        <f>+(M20-L20)/30</f>
        <v>0</v>
      </c>
      <c r="O20" s="139"/>
      <c r="U20" s="135"/>
      <c r="V20" s="107">
        <f ca="1">NOW()</f>
        <v>44200.897554282405</v>
      </c>
      <c r="W20" s="107">
        <f ca="1">NOW()</f>
        <v>44200.897554282405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e">
        <f>VLOOKUP(B20,EAS!A2:B1439,2,0)</f>
        <v>#N/A</v>
      </c>
      <c r="C38" s="209"/>
      <c r="D38" s="209"/>
      <c r="E38" s="209"/>
      <c r="F38" s="209"/>
      <c r="G38" s="5"/>
      <c r="H38" s="133"/>
      <c r="I38" s="219" t="s">
        <v>7</v>
      </c>
      <c r="J38" s="219"/>
      <c r="K38" s="219"/>
      <c r="L38" s="219"/>
      <c r="M38" s="219"/>
      <c r="N38" s="219"/>
      <c r="O38" s="134"/>
    </row>
    <row r="39" spans="1:16" ht="42.95" customHeight="1" thickBot="1" x14ac:dyDescent="0.25">
      <c r="A39" s="10"/>
      <c r="B39" s="11"/>
      <c r="C39" s="11"/>
      <c r="D39" s="11"/>
      <c r="E39" s="11"/>
      <c r="F39" s="11"/>
      <c r="G39" s="11"/>
      <c r="H39" s="10"/>
      <c r="I39" s="269"/>
      <c r="J39" s="269"/>
      <c r="K39" s="269"/>
      <c r="L39" s="269"/>
      <c r="M39" s="269"/>
      <c r="N39" s="269"/>
      <c r="O39" s="12"/>
    </row>
    <row r="40" spans="1:16" ht="15.75"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1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25">
      <c r="O108" s="186" t="str">
        <f>HYPERLINK("#Integrante_5!A1","INICIO")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25">
      <c r="O159" s="186" t="str">
        <f>HYPERLINK("#Integrante_5!A1","INICIO")</f>
        <v>INICIO</v>
      </c>
    </row>
    <row r="160" spans="1:16" s="19" customFormat="1" ht="31.5" customHeight="1" thickBot="1" x14ac:dyDescent="0.25">
      <c r="A160" s="206" t="s">
        <v>13</v>
      </c>
      <c r="B160" s="207"/>
      <c r="C160" s="207"/>
      <c r="D160" s="207"/>
      <c r="E160" s="211"/>
      <c r="F160" s="207" t="s">
        <v>15</v>
      </c>
      <c r="G160" s="207"/>
      <c r="H160" s="207"/>
      <c r="I160" s="206" t="s">
        <v>16</v>
      </c>
      <c r="J160" s="207"/>
      <c r="K160" s="207"/>
      <c r="L160" s="207"/>
      <c r="M160" s="207"/>
      <c r="N160" s="207"/>
      <c r="O160" s="211"/>
      <c r="P160" s="78"/>
    </row>
    <row r="161" spans="1:28" ht="51.75" customHeight="1" x14ac:dyDescent="0.2">
      <c r="A161" s="252" t="s">
        <v>2664</v>
      </c>
      <c r="B161" s="253"/>
      <c r="C161" s="253"/>
      <c r="D161" s="253"/>
      <c r="E161" s="254"/>
      <c r="F161" s="255" t="s">
        <v>2665</v>
      </c>
      <c r="G161" s="255"/>
      <c r="H161" s="255"/>
      <c r="I161" s="252" t="s">
        <v>2635</v>
      </c>
      <c r="J161" s="253"/>
      <c r="K161" s="253"/>
      <c r="L161" s="253"/>
      <c r="M161" s="253"/>
      <c r="N161" s="253"/>
      <c r="O161" s="254"/>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08" t="s">
        <v>2618</v>
      </c>
      <c r="C163" s="208"/>
      <c r="D163" s="208"/>
      <c r="E163" s="8"/>
      <c r="F163" s="5"/>
      <c r="G163" s="256" t="s">
        <v>2618</v>
      </c>
      <c r="H163" s="256"/>
      <c r="I163" s="257" t="s">
        <v>1164</v>
      </c>
      <c r="J163" s="258"/>
      <c r="K163" s="258"/>
      <c r="L163" s="258"/>
      <c r="M163" s="258"/>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59" t="s">
        <v>2648</v>
      </c>
      <c r="J165" s="260"/>
      <c r="K165" s="260"/>
      <c r="L165" s="260"/>
      <c r="M165" s="260"/>
      <c r="N165" s="260"/>
      <c r="O165" s="261"/>
      <c r="U165" s="51"/>
    </row>
    <row r="166" spans="1:28" x14ac:dyDescent="0.2">
      <c r="A166" s="9"/>
      <c r="B166" s="270" t="s">
        <v>2662</v>
      </c>
      <c r="C166" s="270"/>
      <c r="D166" s="270"/>
      <c r="E166" s="8"/>
      <c r="F166" s="5"/>
      <c r="H166" s="83" t="s">
        <v>2661</v>
      </c>
      <c r="I166" s="259"/>
      <c r="J166" s="260"/>
      <c r="K166" s="260"/>
      <c r="L166" s="260"/>
      <c r="M166" s="260"/>
      <c r="N166" s="260"/>
      <c r="O166" s="261"/>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06" t="s">
        <v>2677</v>
      </c>
      <c r="B170" s="207"/>
      <c r="C170" s="207"/>
      <c r="D170" s="207"/>
      <c r="E170" s="207"/>
      <c r="F170" s="207"/>
      <c r="G170" s="207"/>
      <c r="H170" s="207"/>
      <c r="I170" s="207"/>
      <c r="J170" s="207"/>
      <c r="K170" s="207"/>
      <c r="L170" s="207"/>
      <c r="M170" s="207"/>
      <c r="N170" s="207"/>
      <c r="O170" s="211"/>
      <c r="P170" s="78"/>
    </row>
    <row r="171" spans="1:28" ht="15" customHeight="1" x14ac:dyDescent="0.2">
      <c r="A171" s="227" t="s">
        <v>2676</v>
      </c>
      <c r="B171" s="228"/>
      <c r="C171" s="228"/>
      <c r="D171" s="228"/>
      <c r="E171" s="228"/>
      <c r="F171" s="228"/>
      <c r="G171" s="228"/>
      <c r="H171" s="228"/>
      <c r="I171" s="228"/>
      <c r="J171" s="228"/>
      <c r="K171" s="228"/>
      <c r="L171" s="228"/>
      <c r="M171" s="228"/>
      <c r="N171" s="228"/>
      <c r="O171" s="229"/>
    </row>
    <row r="172" spans="1:28" ht="24" thickBot="1" x14ac:dyDescent="0.2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262" t="s">
        <v>2670</v>
      </c>
      <c r="C174" s="262"/>
      <c r="D174" s="262"/>
      <c r="E174" s="262"/>
      <c r="F174" s="262"/>
      <c r="G174" s="262"/>
      <c r="H174" s="20"/>
      <c r="I174" s="266" t="s">
        <v>2678</v>
      </c>
      <c r="J174" s="267"/>
      <c r="K174" s="267"/>
      <c r="L174" s="267"/>
      <c r="M174" s="267"/>
      <c r="O174" s="186" t="str">
        <f>HYPERLINK("#Integrante_5!A1","INICIO")</f>
        <v>INICIO</v>
      </c>
      <c r="Q174" s="19"/>
      <c r="R174" s="19"/>
      <c r="S174" s="19"/>
      <c r="T174" s="19"/>
      <c r="U174" s="19"/>
      <c r="V174" s="19"/>
      <c r="W174" s="19"/>
      <c r="X174" s="19"/>
      <c r="Y174" s="19"/>
      <c r="Z174" s="19"/>
      <c r="AA174" s="19"/>
      <c r="AB174" s="19"/>
    </row>
    <row r="175" spans="1:28" ht="23.25" x14ac:dyDescent="0.2">
      <c r="A175" s="9"/>
      <c r="B175" s="235" t="s">
        <v>17</v>
      </c>
      <c r="C175" s="236"/>
      <c r="D175" s="237"/>
      <c r="E175" s="266" t="s">
        <v>2620</v>
      </c>
      <c r="F175" s="267"/>
      <c r="G175" s="268"/>
      <c r="H175" s="5"/>
      <c r="I175" s="235" t="s">
        <v>17</v>
      </c>
      <c r="J175" s="236"/>
      <c r="K175" s="236"/>
      <c r="L175" s="237"/>
      <c r="M175" s="244" t="s">
        <v>2679</v>
      </c>
      <c r="O175" s="8"/>
      <c r="Q175" s="19"/>
      <c r="R175" s="19"/>
      <c r="S175" s="165"/>
      <c r="T175" s="19"/>
      <c r="U175" s="19"/>
      <c r="V175" s="19"/>
      <c r="W175" s="19"/>
      <c r="X175" s="19"/>
      <c r="Y175" s="19"/>
      <c r="Z175" s="19"/>
      <c r="AA175" s="19"/>
      <c r="AB175" s="19"/>
    </row>
    <row r="176" spans="1:28" ht="23.25" x14ac:dyDescent="0.2">
      <c r="A176" s="9"/>
      <c r="B176" s="263"/>
      <c r="C176" s="264"/>
      <c r="D176" s="265"/>
      <c r="E176" s="165" t="s">
        <v>2621</v>
      </c>
      <c r="F176" s="165" t="s">
        <v>2622</v>
      </c>
      <c r="G176" s="165" t="s">
        <v>2623</v>
      </c>
      <c r="H176" s="5"/>
      <c r="I176" s="263"/>
      <c r="J176" s="264"/>
      <c r="K176" s="264"/>
      <c r="L176" s="265"/>
      <c r="M176" s="245"/>
      <c r="O176" s="8"/>
      <c r="Q176" s="19"/>
      <c r="R176" s="19"/>
      <c r="S176" s="165" t="s">
        <v>2623</v>
      </c>
      <c r="T176" s="19"/>
      <c r="U176" s="19"/>
      <c r="V176" s="19"/>
      <c r="W176" s="19"/>
      <c r="X176" s="19"/>
      <c r="Y176" s="19"/>
      <c r="Z176" s="19"/>
      <c r="AA176" s="19"/>
      <c r="AB176" s="19"/>
    </row>
    <row r="177" spans="1:28" ht="23.25" x14ac:dyDescent="0.2">
      <c r="A177" s="9"/>
      <c r="B177" s="233" t="s">
        <v>2670</v>
      </c>
      <c r="C177" s="233"/>
      <c r="D177" s="233"/>
      <c r="E177" s="24">
        <v>0.02</v>
      </c>
      <c r="F177" s="179"/>
      <c r="G177" s="180" t="str">
        <f>IF(F177&gt;0,SUM(E177+F177),"")</f>
        <v/>
      </c>
      <c r="H177" s="5"/>
      <c r="I177" s="224" t="s">
        <v>2672</v>
      </c>
      <c r="J177" s="225"/>
      <c r="K177" s="225"/>
      <c r="L177" s="226"/>
      <c r="M177" s="179"/>
      <c r="O177" s="8"/>
      <c r="Q177" s="19"/>
      <c r="R177" s="19"/>
      <c r="S177" s="180" t="str">
        <f>IF(M177&gt;0,SUM(L177+M177),"")</f>
        <v/>
      </c>
      <c r="T177" s="19"/>
      <c r="U177" s="19"/>
      <c r="V177" s="19"/>
      <c r="W177" s="19"/>
      <c r="X177" s="19"/>
      <c r="Y177" s="19"/>
      <c r="Z177" s="19"/>
      <c r="AA177" s="19"/>
      <c r="AB177" s="19"/>
    </row>
    <row r="178" spans="1:28" ht="23.25" hidden="1" x14ac:dyDescent="0.2">
      <c r="A178" s="9"/>
      <c r="B178" s="233" t="s">
        <v>1165</v>
      </c>
      <c r="C178" s="233"/>
      <c r="D178" s="233"/>
      <c r="E178" s="24">
        <v>0.02</v>
      </c>
      <c r="F178" s="69"/>
      <c r="G178" s="164" t="str">
        <f>IF(F178&gt;0,SUM(E178+F178),"")</f>
        <v/>
      </c>
      <c r="H178" s="5"/>
      <c r="I178" s="224" t="s">
        <v>1169</v>
      </c>
      <c r="J178" s="225"/>
      <c r="K178" s="226"/>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
      <c r="A179" s="9"/>
      <c r="B179" s="233" t="s">
        <v>1166</v>
      </c>
      <c r="C179" s="233"/>
      <c r="D179" s="233"/>
      <c r="E179" s="24">
        <v>0.02</v>
      </c>
      <c r="F179" s="69"/>
      <c r="G179" s="164" t="str">
        <f>IF(F179&gt;0,SUM(E179+F179),"")</f>
        <v/>
      </c>
      <c r="H179" s="5"/>
      <c r="I179" s="224" t="s">
        <v>1170</v>
      </c>
      <c r="J179" s="225"/>
      <c r="K179" s="226"/>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
      <c r="A180" s="9"/>
      <c r="B180" s="233" t="s">
        <v>1167</v>
      </c>
      <c r="C180" s="233"/>
      <c r="D180" s="233"/>
      <c r="E180" s="24">
        <v>0.03</v>
      </c>
      <c r="F180" s="69"/>
      <c r="G180" s="164" t="str">
        <f>IF(F180&gt;0,SUM(E180+F180),"")</f>
        <v/>
      </c>
      <c r="H180" s="5"/>
      <c r="I180" s="224" t="s">
        <v>1171</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
      <c r="A181" s="9"/>
      <c r="B181" s="5"/>
      <c r="C181" s="5"/>
      <c r="D181" s="5"/>
      <c r="E181" s="5"/>
      <c r="F181" s="5"/>
      <c r="G181" s="5"/>
      <c r="H181" s="5"/>
      <c r="I181" s="224" t="s">
        <v>1172</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34" t="s">
        <v>2633</v>
      </c>
      <c r="L183" s="234"/>
      <c r="M183" s="96">
        <f>+J183*K20</f>
        <v>0</v>
      </c>
      <c r="N183" s="97"/>
      <c r="O183" s="98"/>
    </row>
    <row r="184" spans="1:28" ht="15.75"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06" t="s">
        <v>18</v>
      </c>
      <c r="B186" s="207"/>
      <c r="C186" s="207"/>
      <c r="D186" s="207"/>
      <c r="E186" s="207"/>
      <c r="F186" s="207"/>
      <c r="G186" s="207"/>
      <c r="H186" s="207"/>
      <c r="I186" s="207"/>
      <c r="J186" s="207"/>
      <c r="K186" s="207"/>
      <c r="L186" s="207"/>
      <c r="M186" s="207"/>
      <c r="N186" s="207"/>
      <c r="O186" s="211"/>
      <c r="P186" s="78"/>
    </row>
    <row r="187" spans="1:28" ht="15" customHeight="1" x14ac:dyDescent="0.2">
      <c r="A187" s="227" t="s">
        <v>19</v>
      </c>
      <c r="B187" s="228"/>
      <c r="C187" s="228"/>
      <c r="D187" s="228"/>
      <c r="E187" s="228"/>
      <c r="F187" s="228"/>
      <c r="G187" s="228"/>
      <c r="H187" s="228"/>
      <c r="I187" s="228"/>
      <c r="J187" s="228"/>
      <c r="K187" s="228"/>
      <c r="L187" s="228"/>
      <c r="M187" s="228"/>
      <c r="N187" s="228"/>
      <c r="O187" s="229"/>
    </row>
    <row r="188" spans="1:28" ht="15.75" thickBot="1" x14ac:dyDescent="0.25">
      <c r="A188" s="230"/>
      <c r="B188" s="231"/>
      <c r="C188" s="231"/>
      <c r="D188" s="231"/>
      <c r="E188" s="231"/>
      <c r="F188" s="231"/>
      <c r="G188" s="231"/>
      <c r="H188" s="231"/>
      <c r="I188" s="231"/>
      <c r="J188" s="231"/>
      <c r="K188" s="231"/>
      <c r="L188" s="231"/>
      <c r="M188" s="231"/>
      <c r="N188" s="231"/>
      <c r="O188" s="232"/>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49" t="s">
        <v>2641</v>
      </c>
      <c r="C190" s="249"/>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5.75"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06" t="s">
        <v>29</v>
      </c>
      <c r="B195" s="207"/>
      <c r="C195" s="207"/>
      <c r="D195" s="207"/>
      <c r="E195" s="207"/>
      <c r="F195" s="207"/>
      <c r="G195" s="207"/>
      <c r="H195" s="207"/>
      <c r="I195" s="207"/>
      <c r="J195" s="207"/>
      <c r="K195" s="207"/>
      <c r="L195" s="207"/>
      <c r="M195" s="207"/>
      <c r="N195" s="207"/>
      <c r="O195" s="211"/>
      <c r="P195" s="78"/>
    </row>
    <row r="196" spans="1:18" ht="21.75"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23" t="s">
        <v>2663</v>
      </c>
      <c r="C197" s="223"/>
      <c r="D197" s="223"/>
      <c r="E197" s="223"/>
      <c r="F197" s="223"/>
      <c r="G197" s="223"/>
      <c r="H197" s="223"/>
      <c r="I197" s="223"/>
      <c r="J197" s="223"/>
      <c r="K197" s="223"/>
      <c r="L197" s="223"/>
      <c r="M197" s="223"/>
      <c r="N197" s="223"/>
      <c r="O197" s="8"/>
    </row>
    <row r="198" spans="1:18" x14ac:dyDescent="0.2">
      <c r="A198" s="9"/>
      <c r="B198" s="246"/>
      <c r="C198" s="246"/>
      <c r="D198" s="246"/>
      <c r="E198" s="246"/>
      <c r="F198" s="246"/>
      <c r="G198" s="246"/>
      <c r="H198" s="246"/>
      <c r="I198" s="246"/>
      <c r="J198" s="246"/>
      <c r="K198" s="246"/>
      <c r="L198" s="246"/>
      <c r="M198" s="246"/>
      <c r="N198" s="246"/>
      <c r="O198" s="8"/>
    </row>
    <row r="199" spans="1:18" x14ac:dyDescent="0.2">
      <c r="A199" s="9"/>
      <c r="B199" s="247" t="s">
        <v>2653</v>
      </c>
      <c r="C199" s="248"/>
      <c r="D199" s="248"/>
      <c r="E199" s="248"/>
      <c r="F199" s="248"/>
      <c r="G199" s="248"/>
      <c r="H199" s="248"/>
      <c r="I199" s="248"/>
      <c r="J199" s="248"/>
      <c r="K199" s="248"/>
      <c r="L199" s="248"/>
      <c r="M199" s="248"/>
      <c r="N199" s="248"/>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3.25"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5.75"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defaultColWidth="0" defaultRowHeight="15" customHeight="1" zeroHeight="1" outlineLevelRow="1" x14ac:dyDescent="0.2"/>
  <cols>
    <col min="1" max="1" width="6.9921875" style="4" customWidth="1"/>
    <col min="2" max="2" width="55.5546875" style="4" customWidth="1"/>
    <col min="3" max="3" width="31.4765625" style="4" customWidth="1"/>
    <col min="4" max="4" width="23.5390625" style="4" customWidth="1"/>
    <col min="5" max="5" width="28.515625" style="4" customWidth="1"/>
    <col min="6" max="6" width="34.97265625" style="4" customWidth="1"/>
    <col min="7" max="7" width="23.5390625" style="4" customWidth="1"/>
    <col min="8" max="8" width="79.50390625" style="4" customWidth="1"/>
    <col min="9" max="9" width="42.5078125" style="4" customWidth="1"/>
    <col min="10" max="10" width="27.84375" style="4" customWidth="1"/>
    <col min="11" max="12" width="21.5234375" style="4" customWidth="1"/>
    <col min="13" max="13" width="12.5078125" style="4" customWidth="1"/>
    <col min="14" max="14" width="22.46484375" style="4" customWidth="1"/>
    <col min="15" max="15" width="29.19140625" style="4" customWidth="1"/>
    <col min="16" max="16" width="6.45703125" style="77" customWidth="1"/>
    <col min="17" max="17" width="9.55078125" style="4" hidden="1"/>
    <col min="18" max="18" width="14.52734375" style="4" hidden="1"/>
    <col min="19" max="19" width="15.19921875" style="4" hidden="1"/>
    <col min="20" max="20" width="12.77734375" style="4" hidden="1"/>
    <col min="21" max="21" width="16.94921875" style="4" hidden="1"/>
    <col min="22" max="22" width="7.93359375" style="4" hidden="1"/>
    <col min="23" max="23" width="15.46875" style="4" hidden="1"/>
    <col min="24" max="24" width="18.0234375" style="4" hidden="1"/>
    <col min="25" max="25" width="14.796875" style="4" hidden="1"/>
    <col min="26" max="26" width="13.44921875" style="4" hidden="1"/>
    <col min="27" max="27" width="11.8359375" style="4" hidden="1"/>
    <col min="28" max="28" width="20.17578125" style="4" hidden="1"/>
    <col min="29" max="16383" width="1.4765625" style="4" hidden="1"/>
    <col min="16384" max="16384" width="42.10546875" style="4" hidden="1"/>
  </cols>
  <sheetData>
    <row r="1" spans="1:20" ht="15.75"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44200.897554282405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12" t="str">
        <f>HYPERLINK("#Integrante_6!A109","CAPACIDAD RESIDUAL")</f>
        <v>CAPACIDAD RESIDUAL</v>
      </c>
      <c r="F8" s="213"/>
      <c r="G8" s="214"/>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12" t="str">
        <f>HYPERLINK("#Integrante_6!A162","TALENTO HUMANO")</f>
        <v>TALENTO HUMANO</v>
      </c>
      <c r="F9" s="213"/>
      <c r="G9" s="214"/>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12" t="str">
        <f>HYPERLINK("#Integrante_6!F162","INFRAESTRUCTURA")</f>
        <v>INFRAESTRUCTURA</v>
      </c>
      <c r="F10" s="213"/>
      <c r="G10" s="214"/>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05" t="s">
        <v>8</v>
      </c>
      <c r="M15" s="205"/>
      <c r="N15" s="184"/>
      <c r="O15" s="8"/>
      <c r="Q15" s="51"/>
      <c r="R15" s="51"/>
      <c r="S15" s="51"/>
      <c r="T15" s="51"/>
    </row>
    <row r="16" spans="1:20" ht="15.75"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6"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15"/>
      <c r="I20" s="150"/>
      <c r="J20" s="151"/>
      <c r="K20" s="152"/>
      <c r="L20" s="153"/>
      <c r="M20" s="153"/>
      <c r="N20" s="136">
        <f>+(M20-L20)/30</f>
        <v>0</v>
      </c>
      <c r="O20" s="139"/>
      <c r="U20" s="135"/>
      <c r="V20" s="107">
        <f ca="1">NOW()</f>
        <v>44200.897554282405</v>
      </c>
      <c r="W20" s="107">
        <f ca="1">NOW()</f>
        <v>44200.897554282405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e">
        <f>VLOOKUP(B20,EAS!A2:B1439,2,0)</f>
        <v>#N/A</v>
      </c>
      <c r="C38" s="209"/>
      <c r="D38" s="209"/>
      <c r="E38" s="209"/>
      <c r="F38" s="209"/>
      <c r="G38" s="5"/>
      <c r="H38" s="133"/>
      <c r="I38" s="219" t="s">
        <v>7</v>
      </c>
      <c r="J38" s="219"/>
      <c r="K38" s="219"/>
      <c r="L38" s="219"/>
      <c r="M38" s="219"/>
      <c r="N38" s="219"/>
      <c r="O38" s="134"/>
    </row>
    <row r="39" spans="1:16" ht="42.95" customHeight="1" thickBot="1" x14ac:dyDescent="0.25">
      <c r="A39" s="10"/>
      <c r="B39" s="11"/>
      <c r="C39" s="11"/>
      <c r="D39" s="11"/>
      <c r="E39" s="11"/>
      <c r="F39" s="11"/>
      <c r="G39" s="11"/>
      <c r="H39" s="10"/>
      <c r="I39" s="269"/>
      <c r="J39" s="269"/>
      <c r="K39" s="269"/>
      <c r="L39" s="269"/>
      <c r="M39" s="269"/>
      <c r="N39" s="269"/>
      <c r="O39" s="12"/>
    </row>
    <row r="40" spans="1:16" ht="15.75"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1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25">
      <c r="O108" s="186" t="str">
        <f>HYPERLINK("#Integrante_6!A1","INICIO")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25">
      <c r="O161" s="186" t="str">
        <f>HYPERLINK("#Integrante_6!A1","INICIO")</f>
        <v>INICIO</v>
      </c>
    </row>
    <row r="162" spans="1:28" s="19" customFormat="1" ht="31.5" customHeight="1" thickBot="1" x14ac:dyDescent="0.25">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08" t="s">
        <v>2618</v>
      </c>
      <c r="C165" s="208"/>
      <c r="D165" s="208"/>
      <c r="E165" s="8"/>
      <c r="F165" s="5"/>
      <c r="G165" s="256" t="s">
        <v>2618</v>
      </c>
      <c r="H165" s="256"/>
      <c r="I165" s="257" t="s">
        <v>1164</v>
      </c>
      <c r="J165" s="258"/>
      <c r="K165" s="258"/>
      <c r="L165" s="258"/>
      <c r="M165" s="258"/>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59" t="s">
        <v>2648</v>
      </c>
      <c r="J167" s="260"/>
      <c r="K167" s="260"/>
      <c r="L167" s="260"/>
      <c r="M167" s="260"/>
      <c r="N167" s="260"/>
      <c r="O167" s="261"/>
      <c r="U167" s="51"/>
    </row>
    <row r="168" spans="1:28" x14ac:dyDescent="0.2">
      <c r="A168" s="9"/>
      <c r="B168" s="270" t="s">
        <v>2662</v>
      </c>
      <c r="C168" s="270"/>
      <c r="D168" s="270"/>
      <c r="E168" s="8"/>
      <c r="F168" s="5"/>
      <c r="H168" s="83" t="s">
        <v>2661</v>
      </c>
      <c r="I168" s="259"/>
      <c r="J168" s="260"/>
      <c r="K168" s="260"/>
      <c r="L168" s="260"/>
      <c r="M168" s="260"/>
      <c r="N168" s="260"/>
      <c r="O168" s="261"/>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6" t="s">
        <v>2677</v>
      </c>
      <c r="B172" s="207"/>
      <c r="C172" s="207"/>
      <c r="D172" s="207"/>
      <c r="E172" s="207"/>
      <c r="F172" s="207"/>
      <c r="G172" s="207"/>
      <c r="H172" s="207"/>
      <c r="I172" s="207"/>
      <c r="J172" s="207"/>
      <c r="K172" s="207"/>
      <c r="L172" s="207"/>
      <c r="M172" s="207"/>
      <c r="N172" s="207"/>
      <c r="O172" s="211"/>
      <c r="P172" s="78"/>
    </row>
    <row r="173" spans="1:28" ht="15" customHeight="1" x14ac:dyDescent="0.2">
      <c r="A173" s="227" t="s">
        <v>2676</v>
      </c>
      <c r="B173" s="228"/>
      <c r="C173" s="228"/>
      <c r="D173" s="228"/>
      <c r="E173" s="228"/>
      <c r="F173" s="228"/>
      <c r="G173" s="228"/>
      <c r="H173" s="228"/>
      <c r="I173" s="228"/>
      <c r="J173" s="228"/>
      <c r="K173" s="228"/>
      <c r="L173" s="228"/>
      <c r="M173" s="228"/>
      <c r="N173" s="228"/>
      <c r="O173" s="229"/>
    </row>
    <row r="174" spans="1:28" ht="24" thickBot="1" x14ac:dyDescent="0.2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2" t="s">
        <v>2670</v>
      </c>
      <c r="C176" s="262"/>
      <c r="D176" s="262"/>
      <c r="E176" s="262"/>
      <c r="F176" s="262"/>
      <c r="G176" s="262"/>
      <c r="H176" s="20"/>
      <c r="I176" s="266" t="s">
        <v>2674</v>
      </c>
      <c r="J176" s="267"/>
      <c r="K176" s="267"/>
      <c r="L176" s="267"/>
      <c r="M176" s="267"/>
      <c r="O176" s="186" t="str">
        <f>HYPERLINK("#Integrante_6!A1","INICIO")</f>
        <v>INICIO</v>
      </c>
      <c r="Q176" s="19"/>
      <c r="R176" s="19"/>
      <c r="S176" s="19"/>
      <c r="T176" s="19"/>
      <c r="U176" s="19"/>
      <c r="V176" s="19"/>
      <c r="W176" s="19"/>
      <c r="X176" s="19"/>
      <c r="Y176" s="19"/>
      <c r="Z176" s="19"/>
      <c r="AA176" s="19"/>
      <c r="AB176" s="19"/>
    </row>
    <row r="177" spans="1:28" ht="23.25" x14ac:dyDescent="0.2">
      <c r="A177" s="9"/>
      <c r="B177" s="235" t="s">
        <v>17</v>
      </c>
      <c r="C177" s="236"/>
      <c r="D177" s="237"/>
      <c r="E177" s="266" t="s">
        <v>2620</v>
      </c>
      <c r="F177" s="267"/>
      <c r="G177" s="268"/>
      <c r="H177" s="5"/>
      <c r="I177" s="235" t="s">
        <v>17</v>
      </c>
      <c r="J177" s="236"/>
      <c r="K177" s="236"/>
      <c r="L177" s="237"/>
      <c r="M177" s="244" t="s">
        <v>2679</v>
      </c>
      <c r="O177" s="8"/>
      <c r="Q177" s="19"/>
      <c r="R177" s="19"/>
      <c r="S177" s="165"/>
      <c r="T177" s="19"/>
      <c r="U177" s="19"/>
      <c r="V177" s="19"/>
      <c r="W177" s="19"/>
      <c r="X177" s="19"/>
      <c r="Y177" s="19"/>
      <c r="Z177" s="19"/>
      <c r="AA177" s="19"/>
      <c r="AB177" s="19"/>
    </row>
    <row r="178" spans="1:28" ht="23.25" x14ac:dyDescent="0.2">
      <c r="A178" s="9"/>
      <c r="B178" s="263"/>
      <c r="C178" s="264"/>
      <c r="D178" s="265"/>
      <c r="E178" s="165" t="s">
        <v>2621</v>
      </c>
      <c r="F178" s="165" t="s">
        <v>2622</v>
      </c>
      <c r="G178" s="165" t="s">
        <v>2623</v>
      </c>
      <c r="H178" s="5"/>
      <c r="I178" s="263"/>
      <c r="J178" s="264"/>
      <c r="K178" s="264"/>
      <c r="L178" s="265"/>
      <c r="M178" s="245"/>
      <c r="O178" s="8"/>
      <c r="Q178" s="19"/>
      <c r="R178" s="19"/>
      <c r="S178" s="165" t="s">
        <v>2623</v>
      </c>
      <c r="T178" s="19"/>
      <c r="U178" s="19"/>
      <c r="V178" s="19"/>
      <c r="W178" s="19"/>
      <c r="X178" s="19"/>
      <c r="Y178" s="19"/>
      <c r="Z178" s="19"/>
      <c r="AA178" s="19"/>
      <c r="AB178" s="19"/>
    </row>
    <row r="179" spans="1:28" ht="23.25" x14ac:dyDescent="0.2">
      <c r="A179" s="9"/>
      <c r="B179" s="233" t="s">
        <v>2670</v>
      </c>
      <c r="C179" s="233"/>
      <c r="D179" s="233"/>
      <c r="E179" s="24">
        <v>0.02</v>
      </c>
      <c r="F179" s="179"/>
      <c r="G179" s="180" t="str">
        <f>IF(F179&gt;0,SUM(E179+F179),"")</f>
        <v/>
      </c>
      <c r="H179" s="5"/>
      <c r="I179" s="224" t="s">
        <v>2672</v>
      </c>
      <c r="J179" s="225"/>
      <c r="K179" s="225"/>
      <c r="L179" s="226"/>
      <c r="M179" s="179"/>
      <c r="O179" s="8"/>
      <c r="Q179" s="19"/>
      <c r="R179" s="19"/>
      <c r="S179" s="180" t="str">
        <f>IF(M179&gt;0,SUM(L179+M179),"")</f>
        <v/>
      </c>
      <c r="T179" s="19"/>
      <c r="U179" s="19"/>
      <c r="V179" s="19"/>
      <c r="W179" s="19"/>
      <c r="X179" s="19"/>
      <c r="Y179" s="19"/>
      <c r="Z179" s="19"/>
      <c r="AA179" s="19"/>
      <c r="AB179" s="19"/>
    </row>
    <row r="180" spans="1:28" ht="23.25" hidden="1" x14ac:dyDescent="0.2">
      <c r="A180" s="9"/>
      <c r="B180" s="233" t="s">
        <v>1165</v>
      </c>
      <c r="C180" s="233"/>
      <c r="D180" s="233"/>
      <c r="E180" s="24">
        <v>0.02</v>
      </c>
      <c r="F180" s="69"/>
      <c r="G180" s="164" t="str">
        <f>IF(F180&gt;0,SUM(E180+F180),"")</f>
        <v/>
      </c>
      <c r="H180" s="5"/>
      <c r="I180" s="224" t="s">
        <v>1169</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
      <c r="A181" s="9"/>
      <c r="B181" s="233" t="s">
        <v>1166</v>
      </c>
      <c r="C181" s="233"/>
      <c r="D181" s="233"/>
      <c r="E181" s="24">
        <v>0.02</v>
      </c>
      <c r="F181" s="69"/>
      <c r="G181" s="164" t="str">
        <f>IF(F181&gt;0,SUM(E181+F181),"")</f>
        <v/>
      </c>
      <c r="H181" s="5"/>
      <c r="I181" s="224" t="s">
        <v>1170</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
      <c r="A182" s="9"/>
      <c r="B182" s="233" t="s">
        <v>1167</v>
      </c>
      <c r="C182" s="233"/>
      <c r="D182" s="233"/>
      <c r="E182" s="24">
        <v>0.03</v>
      </c>
      <c r="F182" s="69"/>
      <c r="G182" s="164" t="str">
        <f>IF(F182&gt;0,SUM(E182+F182),"")</f>
        <v/>
      </c>
      <c r="H182" s="5"/>
      <c r="I182" s="224" t="s">
        <v>1171</v>
      </c>
      <c r="J182" s="225"/>
      <c r="K182" s="226"/>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
      <c r="A183" s="9"/>
      <c r="B183" s="5"/>
      <c r="C183" s="5"/>
      <c r="D183" s="5"/>
      <c r="E183" s="5"/>
      <c r="F183" s="5"/>
      <c r="G183" s="5"/>
      <c r="H183" s="5"/>
      <c r="I183" s="224" t="s">
        <v>1172</v>
      </c>
      <c r="J183" s="225"/>
      <c r="K183" s="226"/>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34" t="s">
        <v>2633</v>
      </c>
      <c r="L185" s="234"/>
      <c r="M185" s="96">
        <f>+J185*K20</f>
        <v>0</v>
      </c>
      <c r="N185" s="97"/>
      <c r="O185" s="98"/>
    </row>
    <row r="186" spans="1:28" ht="15.75"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06" t="s">
        <v>18</v>
      </c>
      <c r="B188" s="207"/>
      <c r="C188" s="207"/>
      <c r="D188" s="207"/>
      <c r="E188" s="207"/>
      <c r="F188" s="207"/>
      <c r="G188" s="207"/>
      <c r="H188" s="207"/>
      <c r="I188" s="207"/>
      <c r="J188" s="207"/>
      <c r="K188" s="207"/>
      <c r="L188" s="207"/>
      <c r="M188" s="207"/>
      <c r="N188" s="207"/>
      <c r="O188" s="211"/>
      <c r="P188" s="78"/>
    </row>
    <row r="189" spans="1:28" ht="15" customHeight="1" x14ac:dyDescent="0.2">
      <c r="A189" s="227" t="s">
        <v>19</v>
      </c>
      <c r="B189" s="228"/>
      <c r="C189" s="228"/>
      <c r="D189" s="228"/>
      <c r="E189" s="228"/>
      <c r="F189" s="228"/>
      <c r="G189" s="228"/>
      <c r="H189" s="228"/>
      <c r="I189" s="228"/>
      <c r="J189" s="228"/>
      <c r="K189" s="228"/>
      <c r="L189" s="228"/>
      <c r="M189" s="228"/>
      <c r="N189" s="228"/>
      <c r="O189" s="229"/>
    </row>
    <row r="190" spans="1:28" ht="15.75" thickBot="1" x14ac:dyDescent="0.25">
      <c r="A190" s="230"/>
      <c r="B190" s="231"/>
      <c r="C190" s="231"/>
      <c r="D190" s="231"/>
      <c r="E190" s="231"/>
      <c r="F190" s="231"/>
      <c r="G190" s="231"/>
      <c r="H190" s="231"/>
      <c r="I190" s="231"/>
      <c r="J190" s="231"/>
      <c r="K190" s="231"/>
      <c r="L190" s="231"/>
      <c r="M190" s="231"/>
      <c r="N190" s="231"/>
      <c r="O190" s="232"/>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49" t="s">
        <v>2641</v>
      </c>
      <c r="C192" s="249"/>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5.75"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6" t="s">
        <v>29</v>
      </c>
      <c r="B197" s="207"/>
      <c r="C197" s="207"/>
      <c r="D197" s="207"/>
      <c r="E197" s="207"/>
      <c r="F197" s="207"/>
      <c r="G197" s="207"/>
      <c r="H197" s="207"/>
      <c r="I197" s="207"/>
      <c r="J197" s="207"/>
      <c r="K197" s="207"/>
      <c r="L197" s="207"/>
      <c r="M197" s="207"/>
      <c r="N197" s="207"/>
      <c r="O197" s="211"/>
      <c r="P197" s="78"/>
    </row>
    <row r="198" spans="1:18" ht="21.75"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23" t="s">
        <v>2663</v>
      </c>
      <c r="C199" s="223"/>
      <c r="D199" s="223"/>
      <c r="E199" s="223"/>
      <c r="F199" s="223"/>
      <c r="G199" s="223"/>
      <c r="H199" s="223"/>
      <c r="I199" s="223"/>
      <c r="J199" s="223"/>
      <c r="K199" s="223"/>
      <c r="L199" s="223"/>
      <c r="M199" s="223"/>
      <c r="N199" s="223"/>
      <c r="O199" s="8"/>
    </row>
    <row r="200" spans="1:18" x14ac:dyDescent="0.2">
      <c r="A200" s="9"/>
      <c r="B200" s="246"/>
      <c r="C200" s="246"/>
      <c r="D200" s="246"/>
      <c r="E200" s="246"/>
      <c r="F200" s="246"/>
      <c r="G200" s="246"/>
      <c r="H200" s="246"/>
      <c r="I200" s="246"/>
      <c r="J200" s="246"/>
      <c r="K200" s="246"/>
      <c r="L200" s="246"/>
      <c r="M200" s="246"/>
      <c r="N200" s="246"/>
      <c r="O200" s="8"/>
    </row>
    <row r="201" spans="1:18" x14ac:dyDescent="0.2">
      <c r="A201" s="9"/>
      <c r="B201" s="247" t="s">
        <v>2653</v>
      </c>
      <c r="C201" s="248"/>
      <c r="D201" s="248"/>
      <c r="E201" s="248"/>
      <c r="F201" s="248"/>
      <c r="G201" s="248"/>
      <c r="H201" s="248"/>
      <c r="I201" s="248"/>
      <c r="J201" s="248"/>
      <c r="K201" s="248"/>
      <c r="L201" s="248"/>
      <c r="M201" s="248"/>
      <c r="N201" s="24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3.25"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5.75"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defaultColWidth="10.89453125" defaultRowHeight="15" x14ac:dyDescent="0.2"/>
  <cols>
    <col min="6" max="6" width="21.523437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defaultColWidth="10.89453125" defaultRowHeight="15" x14ac:dyDescent="0.2"/>
  <cols>
    <col min="1" max="1" width="21.5234375" bestFit="1" customWidth="1"/>
    <col min="2" max="35" width="7.5312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9.5"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75"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75"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75"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75"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75"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75"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75"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75"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75"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75"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75"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75"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75"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75"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75"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75"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75"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75"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75"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19.5" x14ac:dyDescent="0.2">
      <c r="D37" s="3" t="s">
        <v>75</v>
      </c>
      <c r="H37" s="3" t="s">
        <v>243</v>
      </c>
      <c r="I37" s="3" t="s">
        <v>289</v>
      </c>
      <c r="M37" s="3" t="s">
        <v>451</v>
      </c>
      <c r="Q37" s="3" t="s">
        <v>550</v>
      </c>
      <c r="T37" s="3" t="s">
        <v>693</v>
      </c>
      <c r="X37" s="3" t="s">
        <v>798</v>
      </c>
      <c r="Y37" s="3" t="s">
        <v>857</v>
      </c>
      <c r="AD37" s="3" t="s">
        <v>915</v>
      </c>
      <c r="AF37" s="3" t="s">
        <v>1023</v>
      </c>
      <c r="AG37" s="3" t="s">
        <v>1062</v>
      </c>
    </row>
    <row r="38" spans="1:33" ht="19.5" x14ac:dyDescent="0.2">
      <c r="D38" s="3" t="s">
        <v>76</v>
      </c>
      <c r="H38" s="3" t="s">
        <v>244</v>
      </c>
      <c r="I38" s="3" t="s">
        <v>290</v>
      </c>
      <c r="M38" s="3" t="s">
        <v>452</v>
      </c>
      <c r="Q38" s="3" t="s">
        <v>551</v>
      </c>
      <c r="T38" s="3" t="s">
        <v>694</v>
      </c>
      <c r="X38" s="3" t="s">
        <v>799</v>
      </c>
      <c r="Y38" s="3" t="s">
        <v>858</v>
      </c>
      <c r="AD38" s="3" t="s">
        <v>916</v>
      </c>
      <c r="AF38" s="3" t="s">
        <v>1024</v>
      </c>
      <c r="AG38" s="3" t="s">
        <v>1063</v>
      </c>
    </row>
    <row r="39" spans="1:33" ht="19.5" x14ac:dyDescent="0.2">
      <c r="D39" s="3" t="s">
        <v>77</v>
      </c>
      <c r="H39" s="3" t="s">
        <v>245</v>
      </c>
      <c r="I39" s="3" t="s">
        <v>291</v>
      </c>
      <c r="M39" s="3" t="s">
        <v>453</v>
      </c>
      <c r="Q39" s="3" t="s">
        <v>552</v>
      </c>
      <c r="T39" s="3" t="s">
        <v>695</v>
      </c>
      <c r="X39" s="3" t="s">
        <v>800</v>
      </c>
      <c r="Y39" s="3" t="s">
        <v>859</v>
      </c>
      <c r="AD39" s="3" t="s">
        <v>917</v>
      </c>
      <c r="AF39" s="3" t="s">
        <v>1025</v>
      </c>
      <c r="AG39" s="3" t="s">
        <v>1064</v>
      </c>
    </row>
    <row r="40" spans="1:33" ht="27.75" x14ac:dyDescent="0.2">
      <c r="D40" s="3" t="s">
        <v>78</v>
      </c>
      <c r="H40" s="3" t="s">
        <v>246</v>
      </c>
      <c r="I40" s="3" t="s">
        <v>292</v>
      </c>
      <c r="M40" s="3" t="s">
        <v>454</v>
      </c>
      <c r="Q40" s="3" t="s">
        <v>90</v>
      </c>
      <c r="X40" s="3" t="s">
        <v>801</v>
      </c>
      <c r="Y40" s="3" t="s">
        <v>149</v>
      </c>
      <c r="AD40" s="3" t="s">
        <v>91</v>
      </c>
      <c r="AF40" s="3" t="s">
        <v>1026</v>
      </c>
      <c r="AG40" s="3" t="s">
        <v>1065</v>
      </c>
    </row>
    <row r="41" spans="1:33" ht="19.5" x14ac:dyDescent="0.2">
      <c r="D41" s="3" t="s">
        <v>79</v>
      </c>
      <c r="H41" s="3" t="s">
        <v>247</v>
      </c>
      <c r="I41" s="3" t="s">
        <v>293</v>
      </c>
      <c r="M41" s="3" t="s">
        <v>455</v>
      </c>
      <c r="Q41" s="3" t="s">
        <v>553</v>
      </c>
      <c r="X41" s="3" t="s">
        <v>572</v>
      </c>
      <c r="Y41" s="3" t="s">
        <v>860</v>
      </c>
      <c r="AD41" s="3" t="s">
        <v>918</v>
      </c>
      <c r="AF41" s="3" t="s">
        <v>1027</v>
      </c>
      <c r="AG41" s="3" t="s">
        <v>1066</v>
      </c>
    </row>
    <row r="42" spans="1:33" ht="19.5" x14ac:dyDescent="0.2">
      <c r="D42" s="3" t="s">
        <v>80</v>
      </c>
      <c r="H42" s="3" t="s">
        <v>248</v>
      </c>
      <c r="I42" s="3" t="s">
        <v>294</v>
      </c>
      <c r="M42" s="3" t="s">
        <v>456</v>
      </c>
      <c r="Q42" s="3" t="s">
        <v>554</v>
      </c>
      <c r="X42" s="3" t="s">
        <v>110</v>
      </c>
      <c r="Y42" s="3" t="s">
        <v>861</v>
      </c>
      <c r="AD42" s="3" t="s">
        <v>919</v>
      </c>
      <c r="AF42" s="3" t="s">
        <v>132</v>
      </c>
      <c r="AG42" s="3" t="s">
        <v>1067</v>
      </c>
    </row>
    <row r="43" spans="1:33" ht="45" x14ac:dyDescent="0.2">
      <c r="D43" s="3" t="s">
        <v>81</v>
      </c>
      <c r="H43" s="3" t="s">
        <v>249</v>
      </c>
      <c r="I43" s="3" t="s">
        <v>295</v>
      </c>
      <c r="M43" s="3" t="s">
        <v>457</v>
      </c>
      <c r="Q43" s="3" t="s">
        <v>555</v>
      </c>
      <c r="X43" s="3" t="s">
        <v>802</v>
      </c>
      <c r="AD43" s="3" t="s">
        <v>920</v>
      </c>
      <c r="AF43" s="3" t="s">
        <v>1013</v>
      </c>
      <c r="AG43" s="3" t="s">
        <v>1068</v>
      </c>
    </row>
    <row r="44" spans="1:33" ht="19.5"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27.75" x14ac:dyDescent="0.2">
      <c r="D46" s="3" t="s">
        <v>141</v>
      </c>
      <c r="H46" s="3" t="s">
        <v>252</v>
      </c>
      <c r="I46" s="3" t="s">
        <v>298</v>
      </c>
      <c r="Q46" s="3" t="s">
        <v>558</v>
      </c>
      <c r="X46" s="3" t="s">
        <v>805</v>
      </c>
      <c r="AD46" s="3" t="s">
        <v>923</v>
      </c>
      <c r="AF46" s="3" t="s">
        <v>1029</v>
      </c>
    </row>
    <row r="47" spans="1:33" ht="19.5" x14ac:dyDescent="0.2">
      <c r="D47" s="3" t="s">
        <v>83</v>
      </c>
      <c r="H47" s="3" t="s">
        <v>253</v>
      </c>
      <c r="I47" s="3" t="s">
        <v>99</v>
      </c>
      <c r="Q47" s="3" t="s">
        <v>559</v>
      </c>
      <c r="X47" s="3" t="s">
        <v>806</v>
      </c>
      <c r="AD47" s="3" t="s">
        <v>924</v>
      </c>
      <c r="AF47" s="3" t="s">
        <v>1030</v>
      </c>
    </row>
    <row r="48" spans="1:33" ht="19.5" x14ac:dyDescent="0.2">
      <c r="D48" s="3" t="s">
        <v>84</v>
      </c>
      <c r="H48" s="3" t="s">
        <v>254</v>
      </c>
      <c r="I48" s="3" t="s">
        <v>300</v>
      </c>
      <c r="Q48" s="3" t="s">
        <v>560</v>
      </c>
      <c r="X48" s="3" t="s">
        <v>807</v>
      </c>
      <c r="AD48" s="3" t="s">
        <v>481</v>
      </c>
      <c r="AF48" s="3" t="s">
        <v>1031</v>
      </c>
    </row>
    <row r="49" spans="4:32" ht="19.5" x14ac:dyDescent="0.2">
      <c r="D49" s="3" t="s">
        <v>85</v>
      </c>
      <c r="I49" s="3" t="s">
        <v>302</v>
      </c>
      <c r="Q49" s="3" t="s">
        <v>561</v>
      </c>
      <c r="X49" s="3" t="s">
        <v>808</v>
      </c>
      <c r="AD49" s="3" t="s">
        <v>925</v>
      </c>
      <c r="AF49" s="3" t="s">
        <v>1032</v>
      </c>
    </row>
    <row r="50" spans="4:32" ht="19.5" x14ac:dyDescent="0.2">
      <c r="D50" s="3" t="s">
        <v>86</v>
      </c>
      <c r="I50" s="3" t="s">
        <v>301</v>
      </c>
      <c r="Q50" s="3" t="s">
        <v>562</v>
      </c>
      <c r="X50" s="3" t="s">
        <v>809</v>
      </c>
      <c r="AD50" s="3" t="s">
        <v>926</v>
      </c>
    </row>
    <row r="51" spans="4:32" ht="19.5" x14ac:dyDescent="0.2">
      <c r="D51" s="3" t="s">
        <v>87</v>
      </c>
      <c r="I51" s="3" t="s">
        <v>299</v>
      </c>
      <c r="Q51" s="3" t="s">
        <v>563</v>
      </c>
      <c r="X51" s="3" t="s">
        <v>588</v>
      </c>
      <c r="AD51" s="3" t="s">
        <v>927</v>
      </c>
    </row>
    <row r="52" spans="4:32" ht="19.5" x14ac:dyDescent="0.2">
      <c r="D52" s="3" t="s">
        <v>88</v>
      </c>
      <c r="I52" s="3" t="s">
        <v>304</v>
      </c>
      <c r="Q52" s="3" t="s">
        <v>564</v>
      </c>
      <c r="X52" s="3" t="s">
        <v>810</v>
      </c>
      <c r="AD52" s="3" t="s">
        <v>928</v>
      </c>
    </row>
    <row r="53" spans="4:32" ht="19.5"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7.75" x14ac:dyDescent="0.2">
      <c r="D55" s="3" t="s">
        <v>91</v>
      </c>
      <c r="I55" s="3" t="s">
        <v>307</v>
      </c>
      <c r="Q55" s="3" t="s">
        <v>437</v>
      </c>
      <c r="X55" s="3" t="s">
        <v>590</v>
      </c>
      <c r="AD55" s="3" t="s">
        <v>931</v>
      </c>
    </row>
    <row r="56" spans="4:32" ht="19.5" x14ac:dyDescent="0.2">
      <c r="D56" s="3" t="s">
        <v>92</v>
      </c>
      <c r="I56" s="3" t="s">
        <v>308</v>
      </c>
      <c r="Q56" s="3" t="s">
        <v>567</v>
      </c>
      <c r="X56" s="3" t="s">
        <v>813</v>
      </c>
      <c r="AD56" s="3" t="s">
        <v>932</v>
      </c>
    </row>
    <row r="57" spans="4:32" ht="19.5" x14ac:dyDescent="0.2">
      <c r="D57" s="3" t="s">
        <v>93</v>
      </c>
      <c r="I57" s="3" t="s">
        <v>309</v>
      </c>
      <c r="Q57" s="3" t="s">
        <v>568</v>
      </c>
      <c r="X57" s="3" t="s">
        <v>243</v>
      </c>
      <c r="AD57" s="3" t="s">
        <v>933</v>
      </c>
    </row>
    <row r="58" spans="4:32" ht="27.75"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19.5" x14ac:dyDescent="0.2">
      <c r="D60" s="3" t="s">
        <v>96</v>
      </c>
      <c r="I60" s="3" t="s">
        <v>312</v>
      </c>
      <c r="Q60" s="3" t="s">
        <v>571</v>
      </c>
      <c r="X60" s="3" t="s">
        <v>138</v>
      </c>
      <c r="AD60" s="3" t="s">
        <v>936</v>
      </c>
    </row>
    <row r="61" spans="4:32" ht="27.75"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19.5"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7.75" x14ac:dyDescent="0.2">
      <c r="D65" s="3" t="s">
        <v>101</v>
      </c>
      <c r="I65" s="3" t="s">
        <v>317</v>
      </c>
      <c r="Q65" s="3" t="s">
        <v>575</v>
      </c>
      <c r="X65" s="3" t="s">
        <v>820</v>
      </c>
      <c r="AD65" s="3" t="s">
        <v>941</v>
      </c>
    </row>
    <row r="66" spans="4:30" ht="19.5" x14ac:dyDescent="0.2">
      <c r="D66" s="3" t="s">
        <v>102</v>
      </c>
      <c r="I66" s="3" t="s">
        <v>318</v>
      </c>
      <c r="Q66" s="3" t="s">
        <v>576</v>
      </c>
      <c r="X66" s="3" t="s">
        <v>821</v>
      </c>
      <c r="AD66" s="3" t="s">
        <v>942</v>
      </c>
    </row>
    <row r="67" spans="4:30" ht="19.5" x14ac:dyDescent="0.2">
      <c r="D67" s="3" t="s">
        <v>103</v>
      </c>
      <c r="I67" s="3" t="s">
        <v>319</v>
      </c>
      <c r="Q67" s="3" t="s">
        <v>577</v>
      </c>
      <c r="AD67" s="3" t="s">
        <v>943</v>
      </c>
    </row>
    <row r="68" spans="4:30" x14ac:dyDescent="0.2">
      <c r="D68" s="3" t="s">
        <v>104</v>
      </c>
      <c r="I68" s="3" t="s">
        <v>320</v>
      </c>
      <c r="Q68" s="3" t="s">
        <v>578</v>
      </c>
      <c r="AD68" s="3" t="s">
        <v>122</v>
      </c>
    </row>
    <row r="69" spans="4:30" ht="27.75" x14ac:dyDescent="0.2">
      <c r="D69" s="3" t="s">
        <v>105</v>
      </c>
      <c r="I69" s="3" t="s">
        <v>321</v>
      </c>
      <c r="Q69" s="3" t="s">
        <v>579</v>
      </c>
      <c r="AD69" s="3" t="s">
        <v>944</v>
      </c>
    </row>
    <row r="70" spans="4:30" ht="19.5" x14ac:dyDescent="0.2">
      <c r="D70" s="3" t="s">
        <v>106</v>
      </c>
      <c r="I70" s="3" t="s">
        <v>322</v>
      </c>
      <c r="Q70" s="3" t="s">
        <v>580</v>
      </c>
      <c r="AD70" s="3" t="s">
        <v>945</v>
      </c>
    </row>
    <row r="71" spans="4:30" ht="19.5" x14ac:dyDescent="0.2">
      <c r="D71" s="3" t="s">
        <v>38</v>
      </c>
      <c r="I71" s="3" t="s">
        <v>323</v>
      </c>
      <c r="Q71" s="3" t="s">
        <v>581</v>
      </c>
      <c r="AD71" s="3" t="s">
        <v>946</v>
      </c>
    </row>
    <row r="72" spans="4:30" ht="19.5" x14ac:dyDescent="0.2">
      <c r="D72" s="3" t="s">
        <v>107</v>
      </c>
      <c r="I72" s="3" t="s">
        <v>324</v>
      </c>
      <c r="Q72" s="3" t="s">
        <v>582</v>
      </c>
      <c r="AD72" s="3" t="s">
        <v>947</v>
      </c>
    </row>
    <row r="73" spans="4:30" ht="19.5" x14ac:dyDescent="0.2">
      <c r="D73" s="3" t="s">
        <v>108</v>
      </c>
      <c r="I73" s="3" t="s">
        <v>325</v>
      </c>
      <c r="Q73" s="3" t="s">
        <v>583</v>
      </c>
      <c r="AD73" s="3" t="s">
        <v>948</v>
      </c>
    </row>
    <row r="74" spans="4:30" ht="27.75" x14ac:dyDescent="0.2">
      <c r="D74" s="3" t="s">
        <v>109</v>
      </c>
      <c r="I74" s="3" t="s">
        <v>326</v>
      </c>
      <c r="Q74" s="3" t="s">
        <v>584</v>
      </c>
      <c r="AD74" s="3" t="s">
        <v>949</v>
      </c>
    </row>
    <row r="75" spans="4:30" ht="19.5" x14ac:dyDescent="0.2">
      <c r="D75" s="3" t="s">
        <v>110</v>
      </c>
      <c r="I75" s="3" t="s">
        <v>327</v>
      </c>
      <c r="Q75" s="3" t="s">
        <v>585</v>
      </c>
      <c r="AD75" s="3" t="s">
        <v>950</v>
      </c>
    </row>
    <row r="76" spans="4:30" ht="36" x14ac:dyDescent="0.2">
      <c r="D76" s="3" t="s">
        <v>112</v>
      </c>
      <c r="I76" s="3" t="s">
        <v>328</v>
      </c>
      <c r="Q76" s="3" t="s">
        <v>586</v>
      </c>
      <c r="AD76" s="3" t="s">
        <v>951</v>
      </c>
    </row>
    <row r="77" spans="4:30" ht="19.5" x14ac:dyDescent="0.2">
      <c r="D77" s="3" t="s">
        <v>111</v>
      </c>
      <c r="I77" s="3" t="s">
        <v>329</v>
      </c>
      <c r="Q77" s="3" t="s">
        <v>588</v>
      </c>
      <c r="AD77" s="3" t="s">
        <v>138</v>
      </c>
    </row>
    <row r="78" spans="4:30" ht="45" x14ac:dyDescent="0.2">
      <c r="D78" s="3" t="s">
        <v>113</v>
      </c>
      <c r="I78" s="3" t="s">
        <v>330</v>
      </c>
      <c r="Q78" s="3" t="s">
        <v>589</v>
      </c>
      <c r="AD78" s="3" t="s">
        <v>952</v>
      </c>
    </row>
    <row r="79" spans="4:30" ht="27.75" x14ac:dyDescent="0.2">
      <c r="D79" s="3" t="s">
        <v>114</v>
      </c>
      <c r="I79" s="3" t="s">
        <v>331</v>
      </c>
      <c r="Q79" s="3" t="s">
        <v>590</v>
      </c>
      <c r="AD79" s="3" t="s">
        <v>953</v>
      </c>
    </row>
    <row r="80" spans="4:30" ht="27.75" x14ac:dyDescent="0.2">
      <c r="D80" s="3" t="s">
        <v>115</v>
      </c>
      <c r="I80" s="3" t="s">
        <v>332</v>
      </c>
      <c r="Q80" s="3" t="s">
        <v>591</v>
      </c>
      <c r="AD80" s="3" t="s">
        <v>954</v>
      </c>
    </row>
    <row r="81" spans="4:30" ht="27.75" x14ac:dyDescent="0.2">
      <c r="D81" s="3" t="s">
        <v>116</v>
      </c>
      <c r="I81" s="3" t="s">
        <v>333</v>
      </c>
      <c r="Q81" s="3" t="s">
        <v>128</v>
      </c>
      <c r="AD81" s="3" t="s">
        <v>955</v>
      </c>
    </row>
    <row r="82" spans="4:30" ht="27.75" x14ac:dyDescent="0.2">
      <c r="D82" s="3" t="s">
        <v>117</v>
      </c>
      <c r="I82" s="3" t="s">
        <v>334</v>
      </c>
      <c r="Q82" s="3" t="s">
        <v>592</v>
      </c>
      <c r="AD82" s="3" t="s">
        <v>453</v>
      </c>
    </row>
    <row r="83" spans="4:30" ht="19.5" x14ac:dyDescent="0.2">
      <c r="D83" s="3" t="s">
        <v>118</v>
      </c>
      <c r="I83" s="3" t="s">
        <v>335</v>
      </c>
      <c r="Q83" s="3" t="s">
        <v>593</v>
      </c>
      <c r="AD83" s="3" t="s">
        <v>956</v>
      </c>
    </row>
    <row r="84" spans="4:30" ht="27.75" x14ac:dyDescent="0.2">
      <c r="D84" s="3" t="s">
        <v>119</v>
      </c>
      <c r="I84" s="3" t="s">
        <v>336</v>
      </c>
      <c r="Q84" s="3" t="s">
        <v>594</v>
      </c>
      <c r="AD84" s="3" t="s">
        <v>957</v>
      </c>
    </row>
    <row r="85" spans="4:30" ht="19.5" x14ac:dyDescent="0.2">
      <c r="D85" s="3" t="s">
        <v>120</v>
      </c>
      <c r="I85" s="3" t="s">
        <v>337</v>
      </c>
      <c r="Q85" s="3" t="s">
        <v>595</v>
      </c>
      <c r="AD85" s="3" t="s">
        <v>958</v>
      </c>
    </row>
    <row r="86" spans="4:30" ht="27.75" x14ac:dyDescent="0.2">
      <c r="D86" s="3" t="s">
        <v>121</v>
      </c>
      <c r="I86" s="3" t="s">
        <v>338</v>
      </c>
      <c r="Q86" s="3" t="s">
        <v>596</v>
      </c>
      <c r="AD86" s="3" t="s">
        <v>959</v>
      </c>
    </row>
    <row r="87" spans="4:30" ht="27.75" x14ac:dyDescent="0.2">
      <c r="D87" s="3" t="s">
        <v>122</v>
      </c>
      <c r="I87" s="3" t="s">
        <v>339</v>
      </c>
      <c r="Q87" s="3" t="s">
        <v>597</v>
      </c>
      <c r="AD87" s="3" t="s">
        <v>960</v>
      </c>
    </row>
    <row r="88" spans="4:30" ht="19.5" x14ac:dyDescent="0.2">
      <c r="D88" s="3" t="s">
        <v>123</v>
      </c>
      <c r="I88" s="3" t="s">
        <v>341</v>
      </c>
      <c r="Q88" s="3" t="s">
        <v>598</v>
      </c>
      <c r="AD88" s="3" t="s">
        <v>253</v>
      </c>
    </row>
    <row r="89" spans="4:30" ht="27.75" x14ac:dyDescent="0.2">
      <c r="D89" s="3" t="s">
        <v>124</v>
      </c>
      <c r="I89" s="3" t="s">
        <v>342</v>
      </c>
      <c r="Q89" s="3" t="s">
        <v>599</v>
      </c>
      <c r="AD89" s="3" t="s">
        <v>961</v>
      </c>
    </row>
    <row r="90" spans="4:30" ht="19.5" x14ac:dyDescent="0.2">
      <c r="D90" s="3" t="s">
        <v>125</v>
      </c>
      <c r="I90" s="3" t="s">
        <v>343</v>
      </c>
      <c r="Q90" s="3" t="s">
        <v>600</v>
      </c>
    </row>
    <row r="91" spans="4:30" ht="45" x14ac:dyDescent="0.2">
      <c r="D91" s="3" t="s">
        <v>126</v>
      </c>
      <c r="I91" s="3" t="s">
        <v>340</v>
      </c>
      <c r="Q91" s="3" t="s">
        <v>601</v>
      </c>
    </row>
    <row r="92" spans="4:30" ht="19.5" x14ac:dyDescent="0.2">
      <c r="D92" s="3" t="s">
        <v>127</v>
      </c>
      <c r="I92" s="3" t="s">
        <v>344</v>
      </c>
      <c r="Q92" s="3" t="s">
        <v>602</v>
      </c>
    </row>
    <row r="93" spans="4:30" ht="27.75" x14ac:dyDescent="0.2">
      <c r="D93" s="3" t="s">
        <v>128</v>
      </c>
      <c r="I93" s="3" t="s">
        <v>345</v>
      </c>
      <c r="Q93" s="3" t="s">
        <v>603</v>
      </c>
    </row>
    <row r="94" spans="4:30" ht="27.75" x14ac:dyDescent="0.2">
      <c r="D94" s="3" t="s">
        <v>129</v>
      </c>
      <c r="I94" s="3" t="s">
        <v>346</v>
      </c>
      <c r="Q94" s="3" t="s">
        <v>604</v>
      </c>
    </row>
    <row r="95" spans="4:30" ht="27.75" x14ac:dyDescent="0.2">
      <c r="D95" s="3" t="s">
        <v>130</v>
      </c>
      <c r="I95" s="3" t="s">
        <v>347</v>
      </c>
      <c r="Q95" s="3" t="s">
        <v>605</v>
      </c>
    </row>
    <row r="96" spans="4:30" ht="19.5" x14ac:dyDescent="0.2">
      <c r="D96" s="3" t="s">
        <v>131</v>
      </c>
      <c r="I96" s="3" t="s">
        <v>349</v>
      </c>
      <c r="Q96" s="3" t="s">
        <v>606</v>
      </c>
    </row>
    <row r="97" spans="4:17" x14ac:dyDescent="0.2">
      <c r="D97" s="3" t="s">
        <v>132</v>
      </c>
      <c r="I97" s="3" t="s">
        <v>348</v>
      </c>
      <c r="Q97" s="3" t="s">
        <v>607</v>
      </c>
    </row>
    <row r="98" spans="4:17" ht="45" x14ac:dyDescent="0.2">
      <c r="D98" s="3" t="s">
        <v>133</v>
      </c>
      <c r="I98" s="3" t="s">
        <v>350</v>
      </c>
      <c r="Q98" s="3" t="s">
        <v>608</v>
      </c>
    </row>
    <row r="99" spans="4:17" ht="27.75" x14ac:dyDescent="0.2">
      <c r="D99" s="3" t="s">
        <v>134</v>
      </c>
      <c r="I99" s="3" t="s">
        <v>351</v>
      </c>
      <c r="Q99" s="3" t="s">
        <v>609</v>
      </c>
    </row>
    <row r="100" spans="4:17" ht="19.5" x14ac:dyDescent="0.2">
      <c r="D100" s="3" t="s">
        <v>135</v>
      </c>
      <c r="I100" s="3" t="s">
        <v>352</v>
      </c>
      <c r="Q100" s="3" t="s">
        <v>610</v>
      </c>
    </row>
    <row r="101" spans="4:17" ht="19.5" x14ac:dyDescent="0.2">
      <c r="D101" s="3" t="s">
        <v>136</v>
      </c>
      <c r="I101" s="3" t="s">
        <v>354</v>
      </c>
      <c r="Q101" s="3" t="s">
        <v>611</v>
      </c>
    </row>
    <row r="102" spans="4:17" ht="27.75" x14ac:dyDescent="0.2">
      <c r="D102" s="3" t="s">
        <v>137</v>
      </c>
      <c r="I102" s="3" t="s">
        <v>353</v>
      </c>
      <c r="Q102" s="3" t="s">
        <v>612</v>
      </c>
    </row>
    <row r="103" spans="4:17" ht="19.5" x14ac:dyDescent="0.2">
      <c r="D103" s="3" t="s">
        <v>138</v>
      </c>
      <c r="I103" s="3" t="s">
        <v>355</v>
      </c>
      <c r="Q103" s="3" t="s">
        <v>613</v>
      </c>
    </row>
    <row r="104" spans="4:17" ht="36" x14ac:dyDescent="0.2">
      <c r="D104" s="3" t="s">
        <v>48</v>
      </c>
      <c r="I104" s="3" t="s">
        <v>356</v>
      </c>
      <c r="Q104" s="3" t="s">
        <v>614</v>
      </c>
    </row>
    <row r="105" spans="4:17" ht="27.75" x14ac:dyDescent="0.2">
      <c r="D105" s="3" t="s">
        <v>139</v>
      </c>
      <c r="I105" s="3" t="s">
        <v>357</v>
      </c>
      <c r="Q105" s="3" t="s">
        <v>615</v>
      </c>
    </row>
    <row r="106" spans="4:17" ht="19.5"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ht="19.5"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19.5" x14ac:dyDescent="0.2">
      <c r="D112" s="3" t="s">
        <v>147</v>
      </c>
      <c r="I112" s="3" t="s">
        <v>364</v>
      </c>
      <c r="Q112" s="3" t="s">
        <v>621</v>
      </c>
    </row>
    <row r="113" spans="4:17" ht="19.5"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ht="19.5" x14ac:dyDescent="0.2">
      <c r="D117" s="3" t="s">
        <v>152</v>
      </c>
      <c r="I117" s="3" t="s">
        <v>368</v>
      </c>
      <c r="Q117" s="3" t="s">
        <v>626</v>
      </c>
    </row>
    <row r="118" spans="4:17" ht="19.5" x14ac:dyDescent="0.2">
      <c r="D118" s="3" t="s">
        <v>153</v>
      </c>
      <c r="I118" s="3" t="s">
        <v>369</v>
      </c>
      <c r="Q118" s="3" t="s">
        <v>627</v>
      </c>
    </row>
    <row r="119" spans="4:17" ht="19.5" x14ac:dyDescent="0.2">
      <c r="D119" s="3" t="s">
        <v>154</v>
      </c>
      <c r="I119" s="3" t="s">
        <v>370</v>
      </c>
    </row>
    <row r="120" spans="4:17" x14ac:dyDescent="0.2">
      <c r="D120" s="3" t="s">
        <v>155</v>
      </c>
      <c r="I120" s="3" t="s">
        <v>371</v>
      </c>
    </row>
    <row r="121" spans="4:17" x14ac:dyDescent="0.2">
      <c r="D121" s="3" t="s">
        <v>156</v>
      </c>
      <c r="I121" s="3" t="s">
        <v>372</v>
      </c>
    </row>
    <row r="122" spans="4:17" ht="27.75" x14ac:dyDescent="0.2">
      <c r="D122" s="3" t="s">
        <v>157</v>
      </c>
      <c r="I122" s="3" t="s">
        <v>373</v>
      </c>
    </row>
    <row r="123" spans="4:17" ht="19.5" x14ac:dyDescent="0.2">
      <c r="D123" s="3" t="s">
        <v>158</v>
      </c>
      <c r="I123" s="3" t="s">
        <v>303</v>
      </c>
    </row>
    <row r="124" spans="4:17" ht="19.5" x14ac:dyDescent="0.2">
      <c r="D124" s="3" t="s">
        <v>159</v>
      </c>
      <c r="I124" s="3" t="s">
        <v>374</v>
      </c>
    </row>
    <row r="125" spans="4:17" ht="19.5"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defaultColWidth="10.89453125" defaultRowHeight="15" x14ac:dyDescent="0.2"/>
  <cols>
    <col min="1" max="1" width="11.43359375" style="16"/>
    <col min="2" max="2" width="103.4492187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0/xmlns/"/>
    <ds:schemaRef ds:uri="http://www.w3.org/2001/XMLSchema"/>
    <ds:schemaRef ds:uri="4fb10211-09fb-4e80-9f0b-184718d5d98c"/>
    <ds:schemaRef ds:uri="a65d333d-5b59-4810-bc94-b80d9325abbc"/>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2000/xmln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2020-12-29T14:05:07Z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