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B45338FC-FA9C-D14A-B34A-82D080D5D154}"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p/FUwgrRbLzyKZfhGiiHJQqRnz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s="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<sst xmlns="http://schemas.openxmlformats.org/spreadsheetml/2006/main" count="3094" uniqueCount="2691">
  <si>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</si>
  <si>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</si>
  <si>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</si>
  <si>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</si>
  <si>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</si>
  <si>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</si>
  <si>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</si>
  <si>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</si>
  <si>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</si>
  <si>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2021-25-10001008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</si>
  <si>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</si>
  <si>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</si>
  <si>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</si>
  <si>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</si>
  <si>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</si>
  <si>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</si>
  <si>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</si>
  <si>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</si>
  <si>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</si>
  <si>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</si>
  <si>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</si>
  <si>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</si>
  <si>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</si>
  <si>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</si>
  <si>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</si>
  <si>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</si>
  <si>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SIMIJACA</t>
  </si>
  <si>
    <t>VILLA DE SAN DIEGO DE UBATÉ</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</si>
  <si>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</si>
  <si>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</si>
  <si>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</si>
  <si>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</si>
  <si>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</si>
  <si>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</si>
  <si>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</si>
  <si>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</si>
  <si>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</si>
  <si>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</si>
  <si>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</si>
  <si>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</si>
  <si>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</si>
  <si>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</si>
  <si>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</si>
  <si>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</si>
  <si>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</si>
  <si>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</si>
  <si>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</si>
  <si>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</si>
  <si>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</si>
  <si>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</si>
  <si>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</si>
  <si>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</si>
  <si>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</si>
  <si>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</si>
  <si>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</si>
  <si>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</si>
  <si>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</si>
  <si>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</si>
  <si>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</si>
  <si>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</si>
  <si>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</si>
  <si>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</si>
  <si>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</si>
  <si>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</si>
  <si>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</si>
  <si>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</si>
  <si>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</si>
  <si>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</si>
  <si>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</si>
  <si>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</si>
  <si>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</si>
  <si>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</si>
  <si>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</si>
  <si>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</si>
  <si>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</si>
  <si>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</si>
  <si>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</si>
  <si>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</si>
  <si>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</si>
  <si>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</si>
  <si>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</si>
  <si>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</si>
  <si>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</si>
  <si>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</si>
  <si>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</si>
  <si>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</si>
  <si>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</si>
  <si>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</si>
  <si>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</si>
  <si>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</si>
  <si>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</si>
  <si>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</si>
  <si>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</si>
  <si>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</si>
  <si>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</si>
  <si>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</si>
  <si>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</si>
  <si>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</si>
  <si>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</si>
  <si>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</si>
  <si>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</si>
  <si>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</si>
  <si>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</si>
  <si>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</si>
  <si>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</si>
  <si>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</si>
  <si>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</si>
  <si>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</si>
  <si>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</si>
  <si>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</si>
  <si>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</si>
  <si>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</si>
  <si>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</si>
  <si>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</si>
  <si>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</si>
  <si>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</si>
  <si>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</si>
  <si>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</si>
  <si>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</si>
  <si>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</si>
  <si>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</si>
  <si>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</si>
  <si>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</si>
  <si>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</si>
  <si>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</si>
  <si>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</si>
  <si>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</si>
  <si>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</si>
  <si>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</si>
  <si>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</si>
  <si>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</si>
  <si>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</si>
  <si>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</si>
  <si>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</si>
  <si>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</si>
  <si>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 A # 18-47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</si>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</sst>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rgb="FF000000"/>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xf numFmtId="49" fontId="1"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38100</xdr:colOff>
      <xdr:row>208</xdr:row>
      <xdr:rowOff>25400</xdr:rowOff>
    </xdr:from>
    <xdr:to>
      <xdr:col>2</xdr:col>
      <xdr:colOff>2082800</xdr:colOff>
      <xdr:row>211</xdr:row>
      <xdr:rowOff>0</xdr:rowOff>
    </xdr:to>
    <xdr:pic>
      <xdr:nvPicPr>
        <xdr:cNvPr id="3" name="Imagen 2">
          <a:extLst>
            <a:ext uri="{FF2B5EF4-FFF2-40B4-BE49-F238E27FC236}">
              <a16:creationId xmlns:a16="http://schemas.microsoft.com/office/drawing/2014/main" id="{F06B1A51-8E61-2D4E-A8D2-BEAAF5E62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610108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7" t="s">
        <v>0</v>
      </c>
      <c r="D2" s="127"/>
      <c r="E2" s="127"/>
      <c r="F2" s="127"/>
      <c r="G2" s="127"/>
      <c r="H2" s="127"/>
      <c r="I2" s="127"/>
      <c r="J2" s="127"/>
      <c r="K2" s="127"/>
      <c r="L2" s="168" t="s">
        <v>1</v>
      </c>
      <c r="M2" s="169"/>
      <c r="N2" s="170" t="s">
        <v>2</v>
      </c>
      <c r="O2" s="171"/>
      <c r="P2" s="1"/>
      <c r="Q2" s="1"/>
      <c r="R2" s="1"/>
      <c r="S2" s="1"/>
      <c r="T2" s="1"/>
      <c r="U2" s="1"/>
      <c r="V2" s="1"/>
      <c r="W2" s="1"/>
      <c r="X2" s="1"/>
      <c r="Y2" s="1"/>
      <c r="Z2" s="1"/>
      <c r="AA2" s="1"/>
      <c r="AB2" s="1"/>
    </row>
    <row r="3" spans="1:28" ht="33" customHeight="1" x14ac:dyDescent="0.15">
      <c r="A3" s="4"/>
      <c r="B3" s="5"/>
      <c r="C3" s="141"/>
      <c r="D3" s="136"/>
      <c r="E3" s="136"/>
      <c r="F3" s="136"/>
      <c r="G3" s="136"/>
      <c r="H3" s="136"/>
      <c r="I3" s="136"/>
      <c r="J3" s="136"/>
      <c r="K3" s="136"/>
      <c r="L3" s="172" t="s">
        <v>3</v>
      </c>
      <c r="M3" s="155"/>
      <c r="N3" s="172" t="s">
        <v>4</v>
      </c>
      <c r="O3" s="173"/>
      <c r="P3" s="1"/>
      <c r="Q3" s="1"/>
      <c r="R3" s="1"/>
      <c r="S3" s="1"/>
      <c r="T3" s="1"/>
      <c r="U3" s="1"/>
      <c r="V3" s="1"/>
      <c r="W3" s="1"/>
      <c r="X3" s="1"/>
      <c r="Y3" s="1"/>
      <c r="Z3" s="1"/>
      <c r="AA3" s="1"/>
      <c r="AB3" s="1"/>
    </row>
    <row r="4" spans="1:28" ht="24.75" customHeight="1" x14ac:dyDescent="0.15">
      <c r="A4" s="6"/>
      <c r="B4" s="7"/>
      <c r="C4" s="129"/>
      <c r="D4" s="130"/>
      <c r="E4" s="130"/>
      <c r="F4" s="130"/>
      <c r="G4" s="130"/>
      <c r="H4" s="130"/>
      <c r="I4" s="130"/>
      <c r="J4" s="130"/>
      <c r="K4" s="130"/>
      <c r="L4" s="174" t="s">
        <v>5</v>
      </c>
      <c r="M4" s="175"/>
      <c r="N4" s="175"/>
      <c r="O4" s="176"/>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3" t="s">
        <v>6</v>
      </c>
      <c r="B6" s="124"/>
      <c r="C6" s="124"/>
      <c r="D6" s="124"/>
      <c r="E6" s="124"/>
      <c r="F6" s="124"/>
      <c r="G6" s="124"/>
      <c r="H6" s="124"/>
      <c r="I6" s="124"/>
      <c r="J6" s="124"/>
      <c r="K6" s="124"/>
      <c r="L6" s="124"/>
      <c r="M6" s="124"/>
      <c r="N6" s="124"/>
      <c r="O6" s="125"/>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3" t="str">
        <f>HYPERLINK("#MI_Oferente_Singular!A114","CAPACIDAD RESIDUAL")</f>
        <v>CAPACIDAD RESIDUAL</v>
      </c>
      <c r="F8" s="164"/>
      <c r="G8" s="165"/>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3" t="str">
        <f>HYPERLINK("#MI_Oferente_Singular!A162","TALENTO HUMANO")</f>
        <v>TALENTO HUMANO</v>
      </c>
      <c r="F9" s="164"/>
      <c r="G9" s="165"/>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3" t="str">
        <f>HYPERLINK("#MI_Oferente_Singular!F162","INFRAESTRUCTURA")</f>
        <v>INFRAESTRUCTURA</v>
      </c>
      <c r="F10" s="164"/>
      <c r="G10" s="165"/>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6" t="s">
        <v>14</v>
      </c>
      <c r="M15" s="136"/>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3" t="s">
        <v>16</v>
      </c>
      <c r="B17" s="124"/>
      <c r="C17" s="124"/>
      <c r="D17" s="124"/>
      <c r="E17" s="124"/>
      <c r="F17" s="124"/>
      <c r="G17" s="157"/>
      <c r="H17" s="123" t="s">
        <v>17</v>
      </c>
      <c r="I17" s="124"/>
      <c r="J17" s="124"/>
      <c r="K17" s="124"/>
      <c r="L17" s="124"/>
      <c r="M17" s="124"/>
      <c r="N17" s="124"/>
      <c r="O17" s="125"/>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8"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1"/>
      <c r="I20" s="40" t="s">
        <v>11</v>
      </c>
      <c r="J20" s="41" t="s">
        <v>26</v>
      </c>
      <c r="K20" s="42">
        <v>2692471390</v>
      </c>
      <c r="L20" s="43"/>
      <c r="M20" s="43">
        <v>44561</v>
      </c>
      <c r="N20" s="44">
        <f t="shared" ref="N20:N35" si="0">+(M20-L20)/30</f>
        <v>1485.3666666666666</v>
      </c>
      <c r="O20" s="45"/>
      <c r="P20" s="1"/>
      <c r="Q20" s="1"/>
      <c r="R20" s="1"/>
      <c r="S20" s="1"/>
      <c r="T20" s="1"/>
      <c r="U20" s="46"/>
      <c r="V20" s="47">
        <f t="shared" ref="V20:W20" ca="1" si="1">NOW()</f>
        <v>44193.847650810188</v>
      </c>
      <c r="W20" s="47">
        <f t="shared" ca="1" si="1"/>
        <v>44193.847650810188</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7" t="s">
        <v>28</v>
      </c>
      <c r="C37" s="136"/>
      <c r="D37" s="136"/>
      <c r="E37" s="136"/>
      <c r="F37" s="136"/>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9" t="str">
        <f>VLOOKUP(B20,EAS!A2:B1439,2,0)</f>
        <v>FUNDACIÓN SOCIAL APOYAR</v>
      </c>
      <c r="C38" s="160"/>
      <c r="D38" s="160"/>
      <c r="E38" s="160"/>
      <c r="F38" s="161"/>
      <c r="G38" s="1"/>
      <c r="H38" s="55"/>
      <c r="I38" s="162" t="s">
        <v>29</v>
      </c>
      <c r="J38" s="160"/>
      <c r="K38" s="160"/>
      <c r="L38" s="160"/>
      <c r="M38" s="160"/>
      <c r="N38" s="161"/>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3" t="s">
        <v>30</v>
      </c>
      <c r="J39" s="144"/>
      <c r="K39" s="144"/>
      <c r="L39" s="144"/>
      <c r="M39" s="144"/>
      <c r="N39" s="145"/>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3" t="s">
        <v>31</v>
      </c>
      <c r="B41" s="124"/>
      <c r="C41" s="124"/>
      <c r="D41" s="124"/>
      <c r="E41" s="124"/>
      <c r="F41" s="124"/>
      <c r="G41" s="124"/>
      <c r="H41" s="124"/>
      <c r="I41" s="124"/>
      <c r="J41" s="124"/>
      <c r="K41" s="124"/>
      <c r="L41" s="124"/>
      <c r="M41" s="124"/>
      <c r="N41" s="124"/>
      <c r="O41" s="125"/>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6" t="s">
        <v>32</v>
      </c>
      <c r="B43" s="147"/>
      <c r="C43" s="147"/>
      <c r="D43" s="147"/>
      <c r="E43" s="147"/>
      <c r="F43" s="147"/>
      <c r="G43" s="147"/>
      <c r="H43" s="147"/>
      <c r="I43" s="147"/>
      <c r="J43" s="147"/>
      <c r="K43" s="147"/>
      <c r="L43" s="147"/>
      <c r="M43" s="147"/>
      <c r="N43" s="147"/>
      <c r="O43" s="148"/>
      <c r="P43" s="10"/>
      <c r="Q43" s="10"/>
      <c r="R43" s="10"/>
      <c r="S43" s="10"/>
      <c r="T43" s="10"/>
      <c r="U43" s="10"/>
      <c r="V43" s="10"/>
      <c r="W43" s="10"/>
      <c r="X43" s="10"/>
      <c r="Y43" s="10"/>
      <c r="Z43" s="10"/>
      <c r="AA43" s="10"/>
      <c r="AB43" s="10"/>
    </row>
    <row r="44" spans="1:28" ht="15" customHeight="1" x14ac:dyDescent="0.15">
      <c r="A44" s="126" t="s">
        <v>33</v>
      </c>
      <c r="B44" s="127"/>
      <c r="C44" s="127"/>
      <c r="D44" s="127"/>
      <c r="E44" s="127"/>
      <c r="F44" s="127"/>
      <c r="G44" s="127"/>
      <c r="H44" s="127"/>
      <c r="I44" s="127"/>
      <c r="J44" s="127"/>
      <c r="K44" s="127"/>
      <c r="L44" s="127"/>
      <c r="M44" s="127"/>
      <c r="N44" s="127"/>
      <c r="O44" s="128"/>
      <c r="P44" s="1"/>
      <c r="Q44" s="1"/>
      <c r="R44" s="1"/>
      <c r="S44" s="1"/>
      <c r="T44" s="1"/>
      <c r="U44" s="1"/>
      <c r="V44" s="1"/>
      <c r="W44" s="1"/>
      <c r="X44" s="1"/>
      <c r="Y44" s="1"/>
      <c r="Z44" s="1"/>
      <c r="AA44" s="1"/>
      <c r="AB44" s="1"/>
    </row>
    <row r="45" spans="1:28" ht="14.25" customHeight="1" x14ac:dyDescent="0.15">
      <c r="A45" s="149"/>
      <c r="B45" s="150"/>
      <c r="C45" s="150"/>
      <c r="D45" s="150"/>
      <c r="E45" s="150"/>
      <c r="F45" s="150"/>
      <c r="G45" s="150"/>
      <c r="H45" s="150"/>
      <c r="I45" s="150"/>
      <c r="J45" s="150"/>
      <c r="K45" s="150"/>
      <c r="L45" s="150"/>
      <c r="M45" s="150"/>
      <c r="N45" s="150"/>
      <c r="O45" s="151"/>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34</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35</v>
      </c>
      <c r="B47" s="61" t="s">
        <v>36</v>
      </c>
      <c r="C47" s="61" t="s">
        <v>37</v>
      </c>
      <c r="D47" s="61" t="s">
        <v>38</v>
      </c>
      <c r="E47" s="61" t="s">
        <v>39</v>
      </c>
      <c r="F47" s="62" t="s">
        <v>40</v>
      </c>
      <c r="G47" s="61" t="s">
        <v>41</v>
      </c>
      <c r="H47" s="61" t="s">
        <v>29</v>
      </c>
      <c r="I47" s="63" t="s">
        <v>20</v>
      </c>
      <c r="J47" s="63" t="s">
        <v>21</v>
      </c>
      <c r="K47" s="61" t="s">
        <v>42</v>
      </c>
      <c r="L47" s="61" t="s">
        <v>43</v>
      </c>
      <c r="M47" s="61" t="s">
        <v>14</v>
      </c>
      <c r="N47" s="61" t="s">
        <v>44</v>
      </c>
      <c r="O47" s="61" t="s">
        <v>45</v>
      </c>
      <c r="P47" s="57"/>
      <c r="Q47" s="57"/>
      <c r="R47" s="57"/>
      <c r="S47" s="57"/>
      <c r="T47" s="57"/>
      <c r="U47" s="57"/>
      <c r="V47" s="57"/>
      <c r="W47" s="57"/>
      <c r="X47" s="57"/>
      <c r="Y47" s="57"/>
      <c r="Z47" s="57"/>
      <c r="AA47" s="57"/>
      <c r="AB47" s="57"/>
    </row>
    <row r="48" spans="1:28" ht="24.75" customHeight="1" x14ac:dyDescent="0.15">
      <c r="A48" s="64">
        <v>1</v>
      </c>
      <c r="B48" s="65" t="s">
        <v>46</v>
      </c>
      <c r="C48" s="66" t="s">
        <v>47</v>
      </c>
      <c r="D48" s="67"/>
      <c r="E48" s="68">
        <v>36530</v>
      </c>
      <c r="F48" s="68">
        <v>44180</v>
      </c>
      <c r="G48" s="69">
        <f t="shared" ref="G48:G107" si="2">IF(AND(E48&lt;&gt;"",F48&lt;&gt;""),((F48-E48)/30),"")</f>
        <v>255</v>
      </c>
      <c r="H48" s="65" t="s">
        <v>48</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49</v>
      </c>
      <c r="C49" s="66" t="s">
        <v>47</v>
      </c>
      <c r="D49" s="67"/>
      <c r="E49" s="68">
        <v>36557</v>
      </c>
      <c r="F49" s="68">
        <v>41258</v>
      </c>
      <c r="G49" s="69">
        <f t="shared" si="2"/>
        <v>156.69999999999999</v>
      </c>
      <c r="H49" s="65" t="s">
        <v>50</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51</v>
      </c>
      <c r="C50" s="66" t="s">
        <v>47</v>
      </c>
      <c r="D50" s="67"/>
      <c r="E50" s="68">
        <v>36557</v>
      </c>
      <c r="F50" s="68">
        <v>44180</v>
      </c>
      <c r="G50" s="69">
        <f t="shared" si="2"/>
        <v>254.1</v>
      </c>
      <c r="H50" s="65" t="s">
        <v>50</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6" t="s">
        <v>52</v>
      </c>
      <c r="B109" s="147"/>
      <c r="C109" s="147"/>
      <c r="D109" s="147"/>
      <c r="E109" s="147"/>
      <c r="F109" s="147"/>
      <c r="G109" s="147"/>
      <c r="H109" s="147"/>
      <c r="I109" s="147"/>
      <c r="J109" s="147"/>
      <c r="K109" s="147"/>
      <c r="L109" s="147"/>
      <c r="M109" s="147"/>
      <c r="N109" s="147"/>
      <c r="O109" s="148"/>
      <c r="P109" s="10"/>
      <c r="Q109" s="10"/>
      <c r="R109" s="10"/>
      <c r="S109" s="10"/>
      <c r="T109" s="10"/>
      <c r="U109" s="10"/>
      <c r="V109" s="10"/>
      <c r="W109" s="10"/>
      <c r="X109" s="10"/>
      <c r="Y109" s="10"/>
      <c r="Z109" s="10"/>
      <c r="AA109" s="10"/>
      <c r="AB109" s="10"/>
    </row>
    <row r="110" spans="1:28" ht="15" customHeight="1" x14ac:dyDescent="0.15">
      <c r="A110" s="126" t="s">
        <v>53</v>
      </c>
      <c r="B110" s="127"/>
      <c r="C110" s="127"/>
      <c r="D110" s="127"/>
      <c r="E110" s="127"/>
      <c r="F110" s="127"/>
      <c r="G110" s="127"/>
      <c r="H110" s="127"/>
      <c r="I110" s="127"/>
      <c r="J110" s="127"/>
      <c r="K110" s="127"/>
      <c r="L110" s="127"/>
      <c r="M110" s="127"/>
      <c r="N110" s="127"/>
      <c r="O110" s="128"/>
      <c r="P110" s="1"/>
      <c r="Q110" s="1"/>
      <c r="R110" s="1"/>
      <c r="S110" s="1"/>
      <c r="T110" s="1"/>
      <c r="U110" s="1"/>
      <c r="V110" s="1"/>
      <c r="W110" s="1"/>
      <c r="X110" s="1"/>
      <c r="Y110" s="1"/>
      <c r="Z110" s="1"/>
      <c r="AA110" s="1"/>
      <c r="AB110" s="1"/>
    </row>
    <row r="111" spans="1:28" ht="14.25" customHeight="1" x14ac:dyDescent="0.15">
      <c r="A111" s="149"/>
      <c r="B111" s="150"/>
      <c r="C111" s="150"/>
      <c r="D111" s="150"/>
      <c r="E111" s="150"/>
      <c r="F111" s="150"/>
      <c r="G111" s="150"/>
      <c r="H111" s="150"/>
      <c r="I111" s="150"/>
      <c r="J111" s="150"/>
      <c r="K111" s="150"/>
      <c r="L111" s="150"/>
      <c r="M111" s="150"/>
      <c r="N111" s="150"/>
      <c r="O111" s="151"/>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4" t="s">
        <v>34</v>
      </c>
      <c r="J112" s="155"/>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35</v>
      </c>
      <c r="B113" s="75" t="s">
        <v>36</v>
      </c>
      <c r="C113" s="75" t="s">
        <v>37</v>
      </c>
      <c r="D113" s="75" t="s">
        <v>38</v>
      </c>
      <c r="E113" s="75" t="s">
        <v>39</v>
      </c>
      <c r="F113" s="75" t="s">
        <v>40</v>
      </c>
      <c r="G113" s="75" t="s">
        <v>41</v>
      </c>
      <c r="H113" s="75" t="s">
        <v>29</v>
      </c>
      <c r="I113" s="76" t="s">
        <v>20</v>
      </c>
      <c r="J113" s="76" t="s">
        <v>21</v>
      </c>
      <c r="K113" s="75" t="s">
        <v>42</v>
      </c>
      <c r="L113" s="75" t="s">
        <v>54</v>
      </c>
      <c r="M113" s="75" t="s">
        <v>43</v>
      </c>
      <c r="N113" s="75" t="s">
        <v>14</v>
      </c>
      <c r="O113" s="77" t="s">
        <v>44</v>
      </c>
      <c r="P113" s="57"/>
      <c r="Q113" s="57"/>
      <c r="R113" s="57"/>
      <c r="S113" s="57"/>
      <c r="T113" s="57"/>
      <c r="U113" s="57"/>
      <c r="V113" s="57"/>
      <c r="W113" s="57"/>
      <c r="X113" s="57"/>
      <c r="Y113" s="57"/>
      <c r="Z113" s="57"/>
      <c r="AA113" s="57"/>
      <c r="AB113" s="57"/>
    </row>
    <row r="114" spans="1:28" ht="24.75" customHeight="1" x14ac:dyDescent="0.15">
      <c r="A114" s="64">
        <v>1</v>
      </c>
      <c r="B114" s="65" t="s">
        <v>55</v>
      </c>
      <c r="C114" s="66" t="s">
        <v>56</v>
      </c>
      <c r="D114" s="67" t="s">
        <v>57</v>
      </c>
      <c r="E114" s="68">
        <v>43891</v>
      </c>
      <c r="F114" s="68">
        <v>44195</v>
      </c>
      <c r="G114" s="69">
        <f t="shared" ref="G114:G160" si="3">IF(AND(E114&lt;&gt;"",F114&lt;&gt;""),((F114-E114)/30),"")</f>
        <v>10.133333333333333</v>
      </c>
      <c r="H114" s="65" t="s">
        <v>30</v>
      </c>
      <c r="I114" s="67" t="s">
        <v>11</v>
      </c>
      <c r="J114" s="67" t="s">
        <v>58</v>
      </c>
      <c r="K114" s="70">
        <v>2449934474</v>
      </c>
      <c r="L114" s="78" t="e">
        <f>+IF(AND(K114&gt;0,O114="Ejecución"),(K114/877802)*MI_Oferente_Singular!$N114,IF(AND(K114&gt;0,O114&lt;&gt;"Ejecución"),"-",""))</f>
        <v>#VALUE!</v>
      </c>
      <c r="M114" s="66"/>
      <c r="N114" s="79" t="str">
        <f>+IF(M118="No",1,IF(M118="Si","Ingrese %",""))</f>
        <v/>
      </c>
      <c r="O114" s="80" t="s">
        <v>59</v>
      </c>
      <c r="P114" s="72"/>
      <c r="Q114" s="72"/>
      <c r="R114" s="72"/>
      <c r="S114" s="72"/>
      <c r="T114" s="72"/>
      <c r="U114" s="72"/>
      <c r="V114" s="72"/>
      <c r="W114" s="72"/>
      <c r="X114" s="72"/>
      <c r="Y114" s="72"/>
      <c r="Z114" s="72"/>
      <c r="AA114" s="72"/>
      <c r="AB114" s="72"/>
    </row>
    <row r="115" spans="1:28" ht="24.75" customHeight="1" x14ac:dyDescent="0.15">
      <c r="A115" s="64">
        <v>2</v>
      </c>
      <c r="B115" s="65" t="s">
        <v>55</v>
      </c>
      <c r="C115" s="66" t="s">
        <v>56</v>
      </c>
      <c r="D115" s="67"/>
      <c r="E115" s="68"/>
      <c r="F115" s="68"/>
      <c r="G115" s="69" t="str">
        <f t="shared" si="3"/>
        <v/>
      </c>
      <c r="H115" s="65"/>
      <c r="I115" s="67" t="s">
        <v>11</v>
      </c>
      <c r="J115" s="67" t="s">
        <v>60</v>
      </c>
      <c r="K115" s="81"/>
      <c r="L115" s="78" t="str">
        <f>+IF(AND(K115&gt;0,O115="Ejecución"),(K115/877802)*MI_Oferente_Singular!$N115,IF(AND(K115&gt;0,O115&lt;&gt;"Ejecución"),"-",""))</f>
        <v/>
      </c>
      <c r="M115" s="66"/>
      <c r="N115" s="79" t="str">
        <f>+IF(M118="No",1,IF(M118="Si","Ingrese %",""))</f>
        <v/>
      </c>
      <c r="O115" s="80" t="s">
        <v>59</v>
      </c>
      <c r="P115" s="72"/>
      <c r="Q115" s="72"/>
      <c r="R115" s="72"/>
      <c r="S115" s="72"/>
      <c r="T115" s="72"/>
      <c r="U115" s="72"/>
      <c r="V115" s="72"/>
      <c r="W115" s="72"/>
      <c r="X115" s="72"/>
      <c r="Y115" s="72"/>
      <c r="Z115" s="72"/>
      <c r="AA115" s="72"/>
      <c r="AB115" s="72"/>
    </row>
    <row r="116" spans="1:28" ht="24.75" customHeight="1" x14ac:dyDescent="0.15">
      <c r="A116" s="64">
        <v>3</v>
      </c>
      <c r="B116" s="65" t="s">
        <v>55</v>
      </c>
      <c r="C116" s="66" t="s">
        <v>56</v>
      </c>
      <c r="D116" s="67"/>
      <c r="E116" s="68"/>
      <c r="F116" s="68"/>
      <c r="G116" s="69" t="str">
        <f t="shared" si="3"/>
        <v/>
      </c>
      <c r="H116" s="65"/>
      <c r="I116" s="67" t="s">
        <v>11</v>
      </c>
      <c r="J116" s="67" t="s">
        <v>61</v>
      </c>
      <c r="K116" s="81"/>
      <c r="L116" s="78" t="str">
        <f>+IF(AND(K116&gt;0,O116="Ejecución"),(K116/877802)*MI_Oferente_Singular!$N116,IF(AND(K116&gt;0,O116&lt;&gt;"Ejecución"),"-",""))</f>
        <v/>
      </c>
      <c r="M116" s="66"/>
      <c r="N116" s="79" t="str">
        <f>+IF(M118="No",1,IF(M118="Si","Ingrese %",""))</f>
        <v/>
      </c>
      <c r="O116" s="80" t="s">
        <v>59</v>
      </c>
      <c r="P116" s="72"/>
      <c r="Q116" s="72"/>
      <c r="R116" s="72"/>
      <c r="S116" s="72"/>
      <c r="T116" s="72"/>
      <c r="U116" s="72"/>
      <c r="V116" s="72"/>
      <c r="W116" s="72"/>
      <c r="X116" s="72"/>
      <c r="Y116" s="72"/>
      <c r="Z116" s="72"/>
      <c r="AA116" s="72"/>
      <c r="AB116" s="72"/>
    </row>
    <row r="117" spans="1:28" ht="24.75" customHeight="1" outlineLevel="1" x14ac:dyDescent="0.15">
      <c r="A117" s="64">
        <v>4</v>
      </c>
      <c r="B117" s="65" t="s">
        <v>55</v>
      </c>
      <c r="C117" s="66" t="s">
        <v>56</v>
      </c>
      <c r="D117" s="67"/>
      <c r="E117" s="68"/>
      <c r="F117" s="68"/>
      <c r="G117" s="69" t="str">
        <f t="shared" si="3"/>
        <v/>
      </c>
      <c r="H117" s="65"/>
      <c r="I117" s="67" t="s">
        <v>11</v>
      </c>
      <c r="J117" s="67" t="s">
        <v>62</v>
      </c>
      <c r="K117" s="81"/>
      <c r="L117" s="78" t="str">
        <f>+IF(AND(K117&gt;0,O117="Ejecución"),(K117/877802)*MI_Oferente_Singular!$N117,IF(AND(K117&gt;0,O117&lt;&gt;"Ejecución"),"-",""))</f>
        <v/>
      </c>
      <c r="M117" s="66"/>
      <c r="N117" s="79" t="str">
        <f>+IF(M118="No",1,IF(M118="Si","Ingrese %",""))</f>
        <v/>
      </c>
      <c r="O117" s="80" t="s">
        <v>59</v>
      </c>
      <c r="P117" s="72"/>
      <c r="Q117" s="72"/>
      <c r="R117" s="72"/>
      <c r="S117" s="72"/>
      <c r="T117" s="72"/>
      <c r="U117" s="72"/>
      <c r="V117" s="72"/>
      <c r="W117" s="72"/>
      <c r="X117" s="72"/>
      <c r="Y117" s="72"/>
      <c r="Z117" s="72"/>
      <c r="AA117" s="72"/>
      <c r="AB117" s="72"/>
    </row>
    <row r="118" spans="1:28" ht="24.75" customHeight="1" outlineLevel="1" x14ac:dyDescent="0.15">
      <c r="A118" s="64">
        <v>5</v>
      </c>
      <c r="B118" s="65" t="s">
        <v>55</v>
      </c>
      <c r="C118" s="66" t="s">
        <v>56</v>
      </c>
      <c r="D118" s="67"/>
      <c r="E118" s="68"/>
      <c r="F118" s="68"/>
      <c r="G118" s="69" t="str">
        <f t="shared" si="3"/>
        <v/>
      </c>
      <c r="H118" s="65"/>
      <c r="I118" s="67" t="s">
        <v>11</v>
      </c>
      <c r="J118" s="67" t="s">
        <v>63</v>
      </c>
      <c r="K118" s="81"/>
      <c r="L118" s="78" t="str">
        <f>+IF(AND(K118&gt;0,O118="Ejecución"),(K118/877802)*MI_Oferente_Singular!$N118,IF(AND(K118&gt;0,O118&lt;&gt;"Ejecución"),"-",""))</f>
        <v/>
      </c>
      <c r="M118" s="66"/>
      <c r="N118" s="79" t="str">
        <f t="shared" ref="N118:N160" si="4">+IF(M118="No",1,IF(M118="Si","Ingrese %",""))</f>
        <v/>
      </c>
      <c r="O118" s="80" t="s">
        <v>59</v>
      </c>
      <c r="P118" s="72"/>
      <c r="Q118" s="72"/>
      <c r="R118" s="72"/>
      <c r="S118" s="72"/>
      <c r="T118" s="72"/>
      <c r="U118" s="72"/>
      <c r="V118" s="72"/>
      <c r="W118" s="72"/>
      <c r="X118" s="72"/>
      <c r="Y118" s="72"/>
      <c r="Z118" s="72"/>
      <c r="AA118" s="72"/>
      <c r="AB118" s="72"/>
    </row>
    <row r="119" spans="1:28" ht="24.75" customHeight="1" outlineLevel="1" x14ac:dyDescent="0.15">
      <c r="A119" s="64">
        <v>6</v>
      </c>
      <c r="B119" s="65" t="s">
        <v>55</v>
      </c>
      <c r="C119" s="66" t="s">
        <v>56</v>
      </c>
      <c r="D119" s="67"/>
      <c r="E119" s="68"/>
      <c r="F119" s="68"/>
      <c r="G119" s="69" t="str">
        <f t="shared" si="3"/>
        <v/>
      </c>
      <c r="H119" s="65"/>
      <c r="I119" s="67" t="s">
        <v>11</v>
      </c>
      <c r="J119" s="67" t="s">
        <v>64</v>
      </c>
      <c r="K119" s="81"/>
      <c r="L119" s="78" t="str">
        <f>+IF(AND(K119&gt;0,O119="Ejecución"),(K119/877802)*MI_Oferente_Singular!$N119,IF(AND(K119&gt;0,O119&lt;&gt;"Ejecución"),"-",""))</f>
        <v/>
      </c>
      <c r="M119" s="66"/>
      <c r="N119" s="79" t="str">
        <f t="shared" si="4"/>
        <v/>
      </c>
      <c r="O119" s="80" t="s">
        <v>59</v>
      </c>
      <c r="P119" s="72"/>
      <c r="Q119" s="72"/>
      <c r="R119" s="72"/>
      <c r="S119" s="72"/>
      <c r="T119" s="72"/>
      <c r="U119" s="72"/>
      <c r="V119" s="72"/>
      <c r="W119" s="72"/>
      <c r="X119" s="72"/>
      <c r="Y119" s="72"/>
      <c r="Z119" s="72"/>
      <c r="AA119" s="72"/>
      <c r="AB119" s="72"/>
    </row>
    <row r="120" spans="1:28" ht="24.75" customHeight="1" outlineLevel="1" x14ac:dyDescent="0.15">
      <c r="A120" s="64">
        <v>7</v>
      </c>
      <c r="B120" s="65" t="s">
        <v>55</v>
      </c>
      <c r="C120" s="66" t="s">
        <v>56</v>
      </c>
      <c r="D120" s="67"/>
      <c r="E120" s="68"/>
      <c r="F120" s="68"/>
      <c r="G120" s="69" t="str">
        <f t="shared" si="3"/>
        <v/>
      </c>
      <c r="H120" s="65"/>
      <c r="I120" s="67" t="s">
        <v>11</v>
      </c>
      <c r="J120" s="67" t="s">
        <v>65</v>
      </c>
      <c r="K120" s="81"/>
      <c r="L120" s="78" t="str">
        <f>+IF(AND(K120&gt;0,O120="Ejecución"),(K120/877802)*MI_Oferente_Singular!$N120,IF(AND(K120&gt;0,O120&lt;&gt;"Ejecución"),"-",""))</f>
        <v/>
      </c>
      <c r="M120" s="66"/>
      <c r="N120" s="79" t="str">
        <f t="shared" si="4"/>
        <v/>
      </c>
      <c r="O120" s="80" t="s">
        <v>59</v>
      </c>
      <c r="P120" s="72"/>
      <c r="Q120" s="72"/>
      <c r="R120" s="72"/>
      <c r="S120" s="72"/>
      <c r="T120" s="72"/>
      <c r="U120" s="72"/>
      <c r="V120" s="72"/>
      <c r="W120" s="72"/>
      <c r="X120" s="72"/>
      <c r="Y120" s="72"/>
      <c r="Z120" s="72"/>
      <c r="AA120" s="72"/>
      <c r="AB120" s="72"/>
    </row>
    <row r="121" spans="1:28" ht="24.75" customHeight="1" outlineLevel="1" x14ac:dyDescent="0.15">
      <c r="A121" s="64">
        <v>8</v>
      </c>
      <c r="B121" s="65" t="s">
        <v>55</v>
      </c>
      <c r="C121" s="66" t="s">
        <v>56</v>
      </c>
      <c r="D121" s="67"/>
      <c r="E121" s="68"/>
      <c r="F121" s="68"/>
      <c r="G121" s="69" t="str">
        <f t="shared" si="3"/>
        <v/>
      </c>
      <c r="H121" s="73"/>
      <c r="I121" s="67" t="s">
        <v>11</v>
      </c>
      <c r="J121" s="67" t="s">
        <v>66</v>
      </c>
      <c r="K121" s="81"/>
      <c r="L121" s="78" t="str">
        <f>+IF(AND(K121&gt;0,O121="Ejecución"),(K121/877802)*MI_Oferente_Singular!$N121,IF(AND(K121&gt;0,O121&lt;&gt;"Ejecución"),"-",""))</f>
        <v/>
      </c>
      <c r="M121" s="66"/>
      <c r="N121" s="79" t="str">
        <f t="shared" si="4"/>
        <v/>
      </c>
      <c r="O121" s="80" t="s">
        <v>59</v>
      </c>
      <c r="P121" s="72"/>
      <c r="Q121" s="72"/>
      <c r="R121" s="72"/>
      <c r="S121" s="72"/>
      <c r="T121" s="72"/>
      <c r="U121" s="72"/>
      <c r="V121" s="72"/>
      <c r="W121" s="72"/>
      <c r="X121" s="72"/>
      <c r="Y121" s="72"/>
      <c r="Z121" s="72"/>
      <c r="AA121" s="72"/>
      <c r="AB121" s="72"/>
    </row>
    <row r="122" spans="1:28" ht="24.75" customHeight="1" outlineLevel="1" x14ac:dyDescent="0.15">
      <c r="A122" s="64">
        <v>9</v>
      </c>
      <c r="B122" s="65" t="s">
        <v>55</v>
      </c>
      <c r="C122" s="66" t="s">
        <v>56</v>
      </c>
      <c r="D122" s="67" t="s">
        <v>67</v>
      </c>
      <c r="E122" s="68">
        <v>43891</v>
      </c>
      <c r="F122" s="68">
        <v>44195</v>
      </c>
      <c r="G122" s="69">
        <f t="shared" si="3"/>
        <v>10.133333333333333</v>
      </c>
      <c r="H122" s="65" t="s">
        <v>30</v>
      </c>
      <c r="I122" s="67" t="s">
        <v>11</v>
      </c>
      <c r="J122" s="67" t="s">
        <v>27</v>
      </c>
      <c r="K122" s="81">
        <v>2418860074</v>
      </c>
      <c r="L122" s="78" t="e">
        <f>+IF(AND(K122&gt;0,O122="Ejecución"),(K122/877802)*MI_Oferente_Singular!$N122,IF(AND(K122&gt;0,O122&lt;&gt;"Ejecución"),"-",""))</f>
        <v>#VALUE!</v>
      </c>
      <c r="M122" s="66"/>
      <c r="N122" s="79" t="str">
        <f t="shared" si="4"/>
        <v/>
      </c>
      <c r="O122" s="80" t="s">
        <v>59</v>
      </c>
      <c r="P122" s="72"/>
      <c r="Q122" s="72"/>
      <c r="R122" s="72"/>
      <c r="S122" s="72"/>
      <c r="T122" s="72"/>
      <c r="U122" s="72"/>
      <c r="V122" s="72"/>
      <c r="W122" s="72"/>
      <c r="X122" s="72"/>
      <c r="Y122" s="72"/>
      <c r="Z122" s="72"/>
      <c r="AA122" s="72"/>
      <c r="AB122" s="72"/>
    </row>
    <row r="123" spans="1:28" ht="24.75" customHeight="1" outlineLevel="1" x14ac:dyDescent="0.15">
      <c r="A123" s="64">
        <v>10</v>
      </c>
      <c r="B123" s="65" t="s">
        <v>55</v>
      </c>
      <c r="C123" s="66" t="s">
        <v>56</v>
      </c>
      <c r="D123" s="67"/>
      <c r="E123" s="68"/>
      <c r="F123" s="68"/>
      <c r="G123" s="69" t="str">
        <f t="shared" si="3"/>
        <v/>
      </c>
      <c r="H123" s="65"/>
      <c r="I123" s="67" t="s">
        <v>11</v>
      </c>
      <c r="J123" s="67" t="s">
        <v>26</v>
      </c>
      <c r="K123" s="81"/>
      <c r="L123" s="78" t="str">
        <f>+IF(AND(K123&gt;0,O123="Ejecución"),(K123/877802)*MI_Oferente_Singular!$N123,IF(AND(K123&gt;0,O123&lt;&gt;"Ejecución"),"-",""))</f>
        <v/>
      </c>
      <c r="M123" s="66"/>
      <c r="N123" s="79" t="str">
        <f t="shared" si="4"/>
        <v/>
      </c>
      <c r="O123" s="80" t="s">
        <v>59</v>
      </c>
      <c r="P123" s="72"/>
      <c r="Q123" s="72"/>
      <c r="R123" s="72"/>
      <c r="S123" s="72"/>
      <c r="T123" s="72"/>
      <c r="U123" s="72"/>
      <c r="V123" s="72"/>
      <c r="W123" s="72"/>
      <c r="X123" s="72"/>
      <c r="Y123" s="72"/>
      <c r="Z123" s="72"/>
      <c r="AA123" s="72"/>
      <c r="AB123" s="72"/>
    </row>
    <row r="124" spans="1:28" ht="24.75" customHeight="1" outlineLevel="1" x14ac:dyDescent="0.15">
      <c r="A124" s="64">
        <v>11</v>
      </c>
      <c r="B124" s="65" t="s">
        <v>55</v>
      </c>
      <c r="C124" s="66" t="s">
        <v>56</v>
      </c>
      <c r="D124" s="67" t="s">
        <v>68</v>
      </c>
      <c r="E124" s="68">
        <v>43891</v>
      </c>
      <c r="F124" s="68">
        <v>44195</v>
      </c>
      <c r="G124" s="69">
        <f t="shared" si="3"/>
        <v>10.133333333333333</v>
      </c>
      <c r="H124" s="65" t="s">
        <v>30</v>
      </c>
      <c r="I124" s="67" t="s">
        <v>11</v>
      </c>
      <c r="J124" s="67" t="s">
        <v>69</v>
      </c>
      <c r="K124" s="81">
        <v>3174074684</v>
      </c>
      <c r="L124" s="78" t="e">
        <f>+IF(AND(K124&gt;0,O124="Ejecución"),(K124/877802)*MI_Oferente_Singular!$N124,IF(AND(K124&gt;0,O124&lt;&gt;"Ejecución"),"-",""))</f>
        <v>#VALUE!</v>
      </c>
      <c r="M124" s="66"/>
      <c r="N124" s="79" t="str">
        <f t="shared" si="4"/>
        <v/>
      </c>
      <c r="O124" s="80" t="s">
        <v>59</v>
      </c>
      <c r="P124" s="72"/>
      <c r="Q124" s="72"/>
      <c r="R124" s="72"/>
      <c r="S124" s="72"/>
      <c r="T124" s="72"/>
      <c r="U124" s="72"/>
      <c r="V124" s="72"/>
      <c r="W124" s="72"/>
      <c r="X124" s="72"/>
      <c r="Y124" s="72"/>
      <c r="Z124" s="72"/>
      <c r="AA124" s="72"/>
      <c r="AB124" s="72"/>
    </row>
    <row r="125" spans="1:28" ht="24.75" customHeight="1" outlineLevel="1" x14ac:dyDescent="0.15">
      <c r="A125" s="64">
        <v>12</v>
      </c>
      <c r="B125" s="65" t="s">
        <v>55</v>
      </c>
      <c r="C125" s="66" t="s">
        <v>56</v>
      </c>
      <c r="D125" s="67"/>
      <c r="E125" s="68"/>
      <c r="F125" s="68"/>
      <c r="G125" s="69" t="str">
        <f t="shared" si="3"/>
        <v/>
      </c>
      <c r="H125" s="65"/>
      <c r="I125" s="67" t="s">
        <v>11</v>
      </c>
      <c r="J125" s="67" t="s">
        <v>70</v>
      </c>
      <c r="K125" s="81"/>
      <c r="L125" s="78" t="str">
        <f>+IF(AND(K125&gt;0,O125="Ejecución"),(K125/877802)*MI_Oferente_Singular!$N125,IF(AND(K125&gt;0,O125&lt;&gt;"Ejecución"),"-",""))</f>
        <v/>
      </c>
      <c r="M125" s="66"/>
      <c r="N125" s="79" t="str">
        <f t="shared" si="4"/>
        <v/>
      </c>
      <c r="O125" s="80" t="s">
        <v>59</v>
      </c>
      <c r="P125" s="72"/>
      <c r="Q125" s="72"/>
      <c r="R125" s="72"/>
      <c r="S125" s="72"/>
      <c r="T125" s="72"/>
      <c r="U125" s="72"/>
      <c r="V125" s="72"/>
      <c r="W125" s="72"/>
      <c r="X125" s="72"/>
      <c r="Y125" s="72"/>
      <c r="Z125" s="72"/>
      <c r="AA125" s="72"/>
      <c r="AB125" s="72"/>
    </row>
    <row r="126" spans="1:28" ht="24.75" customHeight="1" outlineLevel="1" x14ac:dyDescent="0.15">
      <c r="A126" s="64">
        <v>13</v>
      </c>
      <c r="B126" s="65" t="s">
        <v>55</v>
      </c>
      <c r="C126" s="66" t="s">
        <v>56</v>
      </c>
      <c r="D126" s="67"/>
      <c r="E126" s="68"/>
      <c r="F126" s="68"/>
      <c r="G126" s="69" t="str">
        <f t="shared" si="3"/>
        <v/>
      </c>
      <c r="H126" s="65"/>
      <c r="I126" s="67" t="s">
        <v>11</v>
      </c>
      <c r="J126" s="67" t="s">
        <v>71</v>
      </c>
      <c r="K126" s="81"/>
      <c r="L126" s="78" t="str">
        <f>+IF(AND(K126&gt;0,O126="Ejecución"),(K126/877802)*MI_Oferente_Singular!$N126,IF(AND(K126&gt;0,O126&lt;&gt;"Ejecución"),"-",""))</f>
        <v/>
      </c>
      <c r="M126" s="66"/>
      <c r="N126" s="79" t="str">
        <f t="shared" si="4"/>
        <v/>
      </c>
      <c r="O126" s="80" t="s">
        <v>59</v>
      </c>
      <c r="P126" s="72"/>
      <c r="Q126" s="72"/>
      <c r="R126" s="72"/>
      <c r="S126" s="72"/>
      <c r="T126" s="72"/>
      <c r="U126" s="72"/>
      <c r="V126" s="72"/>
      <c r="W126" s="72"/>
      <c r="X126" s="72"/>
      <c r="Y126" s="72"/>
      <c r="Z126" s="72"/>
      <c r="AA126" s="72"/>
      <c r="AB126" s="72"/>
    </row>
    <row r="127" spans="1:28" ht="24.75" customHeight="1" outlineLevel="1" x14ac:dyDescent="0.15">
      <c r="A127" s="64">
        <v>14</v>
      </c>
      <c r="B127" s="65" t="s">
        <v>55</v>
      </c>
      <c r="C127" s="66" t="s">
        <v>56</v>
      </c>
      <c r="D127" s="67"/>
      <c r="E127" s="68"/>
      <c r="F127" s="68"/>
      <c r="G127" s="69" t="str">
        <f t="shared" si="3"/>
        <v/>
      </c>
      <c r="H127" s="65"/>
      <c r="I127" s="67" t="s">
        <v>11</v>
      </c>
      <c r="J127" s="67" t="s">
        <v>72</v>
      </c>
      <c r="K127" s="81"/>
      <c r="L127" s="78" t="str">
        <f>+IF(AND(K127&gt;0,O127="Ejecución"),(K127/877802)*MI_Oferente_Singular!$N127,IF(AND(K127&gt;0,O127&lt;&gt;"Ejecución"),"-",""))</f>
        <v/>
      </c>
      <c r="M127" s="66"/>
      <c r="N127" s="79" t="str">
        <f t="shared" si="4"/>
        <v/>
      </c>
      <c r="O127" s="80" t="s">
        <v>59</v>
      </c>
      <c r="P127" s="72"/>
      <c r="Q127" s="72"/>
      <c r="R127" s="72"/>
      <c r="S127" s="72"/>
      <c r="T127" s="72"/>
      <c r="U127" s="72"/>
      <c r="V127" s="72"/>
      <c r="W127" s="72"/>
      <c r="X127" s="72"/>
      <c r="Y127" s="72"/>
      <c r="Z127" s="72"/>
      <c r="AA127" s="72"/>
      <c r="AB127" s="72"/>
    </row>
    <row r="128" spans="1:28" ht="24.75" customHeight="1" outlineLevel="1" x14ac:dyDescent="0.15">
      <c r="A128" s="64">
        <v>15</v>
      </c>
      <c r="B128" s="65" t="s">
        <v>55</v>
      </c>
      <c r="C128" s="66" t="s">
        <v>56</v>
      </c>
      <c r="D128" s="67"/>
      <c r="E128" s="68"/>
      <c r="F128" s="68"/>
      <c r="G128" s="69" t="str">
        <f t="shared" si="3"/>
        <v/>
      </c>
      <c r="H128" s="65"/>
      <c r="I128" s="67" t="s">
        <v>11</v>
      </c>
      <c r="J128" s="67" t="s">
        <v>73</v>
      </c>
      <c r="K128" s="81"/>
      <c r="L128" s="78" t="str">
        <f>+IF(AND(K128&gt;0,O128="Ejecución"),(K128/877802)*MI_Oferente_Singular!$N128,IF(AND(K128&gt;0,O128&lt;&gt;"Ejecución"),"-",""))</f>
        <v/>
      </c>
      <c r="M128" s="66"/>
      <c r="N128" s="79" t="str">
        <f t="shared" si="4"/>
        <v/>
      </c>
      <c r="O128" s="80" t="s">
        <v>59</v>
      </c>
      <c r="P128" s="72"/>
      <c r="Q128" s="72"/>
      <c r="R128" s="72"/>
      <c r="S128" s="72"/>
      <c r="T128" s="72"/>
      <c r="U128" s="72"/>
      <c r="V128" s="72"/>
      <c r="W128" s="72"/>
      <c r="X128" s="72"/>
      <c r="Y128" s="72"/>
      <c r="Z128" s="72"/>
      <c r="AA128" s="72"/>
      <c r="AB128" s="72"/>
    </row>
    <row r="129" spans="1:28" ht="24.75" customHeight="1" outlineLevel="1" x14ac:dyDescent="0.15">
      <c r="A129" s="64">
        <v>16</v>
      </c>
      <c r="B129" s="65" t="s">
        <v>55</v>
      </c>
      <c r="C129" s="66" t="s">
        <v>56</v>
      </c>
      <c r="D129" s="67"/>
      <c r="E129" s="68"/>
      <c r="F129" s="68"/>
      <c r="G129" s="69" t="str">
        <f t="shared" si="3"/>
        <v/>
      </c>
      <c r="H129" s="65"/>
      <c r="I129" s="67" t="s">
        <v>11</v>
      </c>
      <c r="J129" s="67" t="s">
        <v>74</v>
      </c>
      <c r="K129" s="81"/>
      <c r="L129" s="78" t="str">
        <f>+IF(AND(K129&gt;0,O129="Ejecución"),(K129/877802)*MI_Oferente_Singular!$N129,IF(AND(K129&gt;0,O129&lt;&gt;"Ejecución"),"-",""))</f>
        <v/>
      </c>
      <c r="M129" s="66"/>
      <c r="N129" s="79" t="str">
        <f t="shared" si="4"/>
        <v/>
      </c>
      <c r="O129" s="80" t="s">
        <v>59</v>
      </c>
      <c r="P129" s="72"/>
      <c r="Q129" s="72"/>
      <c r="R129" s="72"/>
      <c r="S129" s="72"/>
      <c r="T129" s="72"/>
      <c r="U129" s="72"/>
      <c r="V129" s="72"/>
      <c r="W129" s="72"/>
      <c r="X129" s="72"/>
      <c r="Y129" s="72"/>
      <c r="Z129" s="72"/>
      <c r="AA129" s="72"/>
      <c r="AB129" s="72"/>
    </row>
    <row r="130" spans="1:28" ht="24.75" customHeight="1" outlineLevel="1" x14ac:dyDescent="0.15">
      <c r="A130" s="64">
        <v>17</v>
      </c>
      <c r="B130" s="65" t="s">
        <v>55</v>
      </c>
      <c r="C130" s="66" t="s">
        <v>56</v>
      </c>
      <c r="D130" s="67"/>
      <c r="E130" s="68"/>
      <c r="F130" s="68"/>
      <c r="G130" s="69" t="str">
        <f t="shared" si="3"/>
        <v/>
      </c>
      <c r="H130" s="65"/>
      <c r="I130" s="67" t="s">
        <v>11</v>
      </c>
      <c r="J130" s="67" t="s">
        <v>75</v>
      </c>
      <c r="K130" s="81"/>
      <c r="L130" s="78" t="str">
        <f>+IF(AND(K130&gt;0,O130="Ejecución"),(K130/877802)*MI_Oferente_Singular!$N130,IF(AND(K130&gt;0,O130&lt;&gt;"Ejecución"),"-",""))</f>
        <v/>
      </c>
      <c r="M130" s="66"/>
      <c r="N130" s="79" t="str">
        <f t="shared" si="4"/>
        <v/>
      </c>
      <c r="O130" s="80" t="s">
        <v>59</v>
      </c>
      <c r="P130" s="72"/>
      <c r="Q130" s="72"/>
      <c r="R130" s="72"/>
      <c r="S130" s="72"/>
      <c r="T130" s="72"/>
      <c r="U130" s="72"/>
      <c r="V130" s="72"/>
      <c r="W130" s="72"/>
      <c r="X130" s="72"/>
      <c r="Y130" s="72"/>
      <c r="Z130" s="72"/>
      <c r="AA130" s="72"/>
      <c r="AB130" s="72"/>
    </row>
    <row r="131" spans="1:28" ht="24.75" customHeight="1" outlineLevel="1" x14ac:dyDescent="0.15">
      <c r="A131" s="64">
        <v>18</v>
      </c>
      <c r="B131" s="65" t="s">
        <v>55</v>
      </c>
      <c r="C131" s="66" t="s">
        <v>56</v>
      </c>
      <c r="D131" s="67" t="s">
        <v>76</v>
      </c>
      <c r="E131" s="68">
        <v>43891</v>
      </c>
      <c r="F131" s="68">
        <v>44195</v>
      </c>
      <c r="G131" s="69">
        <f t="shared" si="3"/>
        <v>10.133333333333333</v>
      </c>
      <c r="H131" s="65" t="s">
        <v>30</v>
      </c>
      <c r="I131" s="67" t="s">
        <v>11</v>
      </c>
      <c r="J131" s="67" t="s">
        <v>77</v>
      </c>
      <c r="K131" s="81">
        <v>3635114406</v>
      </c>
      <c r="L131" s="78" t="e">
        <f>+IF(AND(K131&gt;0,O131="Ejecución"),(K131/877802)*MI_Oferente_Singular!$N131,IF(AND(K131&gt;0,O131&lt;&gt;"Ejecución"),"-",""))</f>
        <v>#VALUE!</v>
      </c>
      <c r="M131" s="66"/>
      <c r="N131" s="79" t="str">
        <f t="shared" si="4"/>
        <v/>
      </c>
      <c r="O131" s="80" t="s">
        <v>59</v>
      </c>
      <c r="P131" s="72"/>
      <c r="Q131" s="72"/>
      <c r="R131" s="72"/>
      <c r="S131" s="72"/>
      <c r="T131" s="72"/>
      <c r="U131" s="72"/>
      <c r="V131" s="72"/>
      <c r="W131" s="72"/>
      <c r="X131" s="72"/>
      <c r="Y131" s="72"/>
      <c r="Z131" s="72"/>
      <c r="AA131" s="72"/>
      <c r="AB131" s="72"/>
    </row>
    <row r="132" spans="1:28" ht="24.75" customHeight="1" outlineLevel="1" x14ac:dyDescent="0.15">
      <c r="A132" s="64">
        <v>19</v>
      </c>
      <c r="B132" s="65" t="s">
        <v>55</v>
      </c>
      <c r="C132" s="66" t="s">
        <v>56</v>
      </c>
      <c r="D132" s="67"/>
      <c r="E132" s="68"/>
      <c r="F132" s="68"/>
      <c r="G132" s="69" t="str">
        <f t="shared" si="3"/>
        <v/>
      </c>
      <c r="H132" s="65"/>
      <c r="I132" s="67" t="s">
        <v>11</v>
      </c>
      <c r="J132" s="67" t="s">
        <v>78</v>
      </c>
      <c r="K132" s="81"/>
      <c r="L132" s="78" t="str">
        <f>+IF(AND(K132&gt;0,O132="Ejecución"),(K132/877802)*MI_Oferente_Singular!$N132,IF(AND(K132&gt;0,O132&lt;&gt;"Ejecución"),"-",""))</f>
        <v/>
      </c>
      <c r="M132" s="66"/>
      <c r="N132" s="79" t="str">
        <f t="shared" si="4"/>
        <v/>
      </c>
      <c r="O132" s="80" t="s">
        <v>59</v>
      </c>
      <c r="P132" s="72"/>
      <c r="Q132" s="72"/>
      <c r="R132" s="72"/>
      <c r="S132" s="72"/>
      <c r="T132" s="72"/>
      <c r="U132" s="72"/>
      <c r="V132" s="72"/>
      <c r="W132" s="72"/>
      <c r="X132" s="72"/>
      <c r="Y132" s="72"/>
      <c r="Z132" s="72"/>
      <c r="AA132" s="72"/>
      <c r="AB132" s="72"/>
    </row>
    <row r="133" spans="1:28" ht="24.75" customHeight="1" outlineLevel="1" x14ac:dyDescent="0.15">
      <c r="A133" s="64">
        <v>20</v>
      </c>
      <c r="B133" s="65" t="s">
        <v>55</v>
      </c>
      <c r="C133" s="66" t="s">
        <v>56</v>
      </c>
      <c r="D133" s="67"/>
      <c r="E133" s="68"/>
      <c r="F133" s="68"/>
      <c r="G133" s="69" t="str">
        <f t="shared" si="3"/>
        <v/>
      </c>
      <c r="H133" s="65"/>
      <c r="I133" s="67" t="s">
        <v>11</v>
      </c>
      <c r="J133" s="67" t="s">
        <v>79</v>
      </c>
      <c r="K133" s="81"/>
      <c r="L133" s="78" t="str">
        <f>+IF(AND(K133&gt;0,O133="Ejecución"),(K133/877802)*MI_Oferente_Singular!$N133,IF(AND(K133&gt;0,O133&lt;&gt;"Ejecución"),"-",""))</f>
        <v/>
      </c>
      <c r="M133" s="66"/>
      <c r="N133" s="79" t="str">
        <f t="shared" si="4"/>
        <v/>
      </c>
      <c r="O133" s="80" t="s">
        <v>59</v>
      </c>
      <c r="P133" s="72"/>
      <c r="Q133" s="72"/>
      <c r="R133" s="72"/>
      <c r="S133" s="72"/>
      <c r="T133" s="72"/>
      <c r="U133" s="72"/>
      <c r="V133" s="72"/>
      <c r="W133" s="72"/>
      <c r="X133" s="72"/>
      <c r="Y133" s="72"/>
      <c r="Z133" s="72"/>
      <c r="AA133" s="72"/>
      <c r="AB133" s="72"/>
    </row>
    <row r="134" spans="1:28" ht="24.75" customHeight="1" outlineLevel="1" x14ac:dyDescent="0.15">
      <c r="A134" s="64">
        <v>21</v>
      </c>
      <c r="B134" s="65" t="s">
        <v>55</v>
      </c>
      <c r="C134" s="66" t="s">
        <v>56</v>
      </c>
      <c r="D134" s="67"/>
      <c r="E134" s="68"/>
      <c r="F134" s="68"/>
      <c r="G134" s="69" t="str">
        <f t="shared" si="3"/>
        <v/>
      </c>
      <c r="H134" s="65"/>
      <c r="I134" s="67" t="s">
        <v>11</v>
      </c>
      <c r="J134" s="67" t="s">
        <v>80</v>
      </c>
      <c r="K134" s="81"/>
      <c r="L134" s="78" t="str">
        <f>+IF(AND(K134&gt;0,O134="Ejecución"),(K134/877802)*MI_Oferente_Singular!$N134,IF(AND(K134&gt;0,O134&lt;&gt;"Ejecución"),"-",""))</f>
        <v/>
      </c>
      <c r="M134" s="66"/>
      <c r="N134" s="79" t="str">
        <f t="shared" si="4"/>
        <v/>
      </c>
      <c r="O134" s="80" t="s">
        <v>59</v>
      </c>
      <c r="P134" s="72"/>
      <c r="Q134" s="72"/>
      <c r="R134" s="72"/>
      <c r="S134" s="72"/>
      <c r="T134" s="72"/>
      <c r="U134" s="72"/>
      <c r="V134" s="72"/>
      <c r="W134" s="72"/>
      <c r="X134" s="72"/>
      <c r="Y134" s="72"/>
      <c r="Z134" s="72"/>
      <c r="AA134" s="72"/>
      <c r="AB134" s="72"/>
    </row>
    <row r="135" spans="1:28" ht="24.75" customHeight="1" outlineLevel="1" x14ac:dyDescent="0.15">
      <c r="A135" s="64">
        <v>22</v>
      </c>
      <c r="B135" s="65" t="s">
        <v>55</v>
      </c>
      <c r="C135" s="66" t="s">
        <v>56</v>
      </c>
      <c r="D135" s="67"/>
      <c r="E135" s="68"/>
      <c r="F135" s="68"/>
      <c r="G135" s="69" t="str">
        <f t="shared" si="3"/>
        <v/>
      </c>
      <c r="H135" s="65"/>
      <c r="I135" s="67" t="s">
        <v>11</v>
      </c>
      <c r="J135" s="67" t="s">
        <v>81</v>
      </c>
      <c r="K135" s="81"/>
      <c r="L135" s="78" t="str">
        <f>+IF(AND(K135&gt;0,O135="Ejecución"),(K135/877802)*MI_Oferente_Singular!$N135,IF(AND(K135&gt;0,O135&lt;&gt;"Ejecución"),"-",""))</f>
        <v/>
      </c>
      <c r="M135" s="66"/>
      <c r="N135" s="79" t="str">
        <f t="shared" si="4"/>
        <v/>
      </c>
      <c r="O135" s="80" t="s">
        <v>59</v>
      </c>
      <c r="P135" s="72"/>
      <c r="Q135" s="72"/>
      <c r="R135" s="72"/>
      <c r="S135" s="72"/>
      <c r="T135" s="72"/>
      <c r="U135" s="72"/>
      <c r="V135" s="72"/>
      <c r="W135" s="72"/>
      <c r="X135" s="72"/>
      <c r="Y135" s="72"/>
      <c r="Z135" s="72"/>
      <c r="AA135" s="72"/>
      <c r="AB135" s="72"/>
    </row>
    <row r="136" spans="1:28" ht="24.75" customHeight="1" outlineLevel="1" x14ac:dyDescent="0.15">
      <c r="A136" s="64">
        <v>23</v>
      </c>
      <c r="B136" s="65" t="s">
        <v>55</v>
      </c>
      <c r="C136" s="66" t="s">
        <v>56</v>
      </c>
      <c r="D136" s="67"/>
      <c r="E136" s="68"/>
      <c r="F136" s="68"/>
      <c r="G136" s="69" t="str">
        <f t="shared" si="3"/>
        <v/>
      </c>
      <c r="H136" s="65"/>
      <c r="I136" s="67" t="s">
        <v>11</v>
      </c>
      <c r="J136" s="67" t="s">
        <v>82</v>
      </c>
      <c r="K136" s="81"/>
      <c r="L136" s="78" t="str">
        <f>+IF(AND(K136&gt;0,O136="Ejecución"),(K136/877802)*MI_Oferente_Singular!$N136,IF(AND(K136&gt;0,O136&lt;&gt;"Ejecución"),"-",""))</f>
        <v/>
      </c>
      <c r="M136" s="66"/>
      <c r="N136" s="79" t="str">
        <f t="shared" si="4"/>
        <v/>
      </c>
      <c r="O136" s="80" t="s">
        <v>59</v>
      </c>
      <c r="P136" s="72"/>
      <c r="Q136" s="72"/>
      <c r="R136" s="72"/>
      <c r="S136" s="72"/>
      <c r="T136" s="72"/>
      <c r="U136" s="72"/>
      <c r="V136" s="72"/>
      <c r="W136" s="72"/>
      <c r="X136" s="72"/>
      <c r="Y136" s="72"/>
      <c r="Z136" s="72"/>
      <c r="AA136" s="72"/>
      <c r="AB136" s="72"/>
    </row>
    <row r="137" spans="1:28" ht="24.75" customHeight="1" outlineLevel="1" x14ac:dyDescent="0.15">
      <c r="A137" s="64">
        <v>24</v>
      </c>
      <c r="B137" s="65" t="s">
        <v>55</v>
      </c>
      <c r="C137" s="66" t="s">
        <v>56</v>
      </c>
      <c r="D137" s="67"/>
      <c r="E137" s="68"/>
      <c r="F137" s="68"/>
      <c r="G137" s="69" t="str">
        <f t="shared" si="3"/>
        <v/>
      </c>
      <c r="H137" s="65"/>
      <c r="I137" s="67" t="s">
        <v>11</v>
      </c>
      <c r="J137" s="67" t="s">
        <v>83</v>
      </c>
      <c r="K137" s="81"/>
      <c r="L137" s="78" t="str">
        <f>+IF(AND(K137&gt;0,O137="Ejecución"),(K137/877802)*MI_Oferente_Singular!$N137,IF(AND(K137&gt;0,O137&lt;&gt;"Ejecución"),"-",""))</f>
        <v/>
      </c>
      <c r="M137" s="66"/>
      <c r="N137" s="79" t="str">
        <f t="shared" si="4"/>
        <v/>
      </c>
      <c r="O137" s="80" t="s">
        <v>59</v>
      </c>
      <c r="P137" s="72"/>
      <c r="Q137" s="72"/>
      <c r="R137" s="72"/>
      <c r="S137" s="72"/>
      <c r="T137" s="72"/>
      <c r="U137" s="72"/>
      <c r="V137" s="72"/>
      <c r="W137" s="72"/>
      <c r="X137" s="72"/>
      <c r="Y137" s="72"/>
      <c r="Z137" s="72"/>
      <c r="AA137" s="72"/>
      <c r="AB137" s="72"/>
    </row>
    <row r="138" spans="1:28" ht="24.75" customHeight="1" outlineLevel="1" x14ac:dyDescent="0.15">
      <c r="A138" s="64">
        <v>25</v>
      </c>
      <c r="B138" s="65" t="s">
        <v>55</v>
      </c>
      <c r="C138" s="66" t="s">
        <v>56</v>
      </c>
      <c r="D138" s="67"/>
      <c r="E138" s="68"/>
      <c r="F138" s="68"/>
      <c r="G138" s="69" t="str">
        <f t="shared" si="3"/>
        <v/>
      </c>
      <c r="H138" s="65"/>
      <c r="I138" s="67" t="s">
        <v>11</v>
      </c>
      <c r="J138" s="67" t="s">
        <v>84</v>
      </c>
      <c r="K138" s="81"/>
      <c r="L138" s="78" t="str">
        <f>+IF(AND(K138&gt;0,O138="Ejecución"),(K138/877802)*MI_Oferente_Singular!$N138,IF(AND(K138&gt;0,O138&lt;&gt;"Ejecución"),"-",""))</f>
        <v/>
      </c>
      <c r="M138" s="66"/>
      <c r="N138" s="79" t="str">
        <f t="shared" si="4"/>
        <v/>
      </c>
      <c r="O138" s="80" t="s">
        <v>59</v>
      </c>
      <c r="P138" s="72"/>
      <c r="Q138" s="72"/>
      <c r="R138" s="72"/>
      <c r="S138" s="72"/>
      <c r="T138" s="72"/>
      <c r="U138" s="72"/>
      <c r="V138" s="72"/>
      <c r="W138" s="72"/>
      <c r="X138" s="72"/>
      <c r="Y138" s="72"/>
      <c r="Z138" s="72"/>
      <c r="AA138" s="72"/>
      <c r="AB138" s="72"/>
    </row>
    <row r="139" spans="1:28" ht="24.75" customHeight="1" outlineLevel="1" x14ac:dyDescent="0.15">
      <c r="A139" s="64">
        <v>26</v>
      </c>
      <c r="B139" s="65" t="s">
        <v>55</v>
      </c>
      <c r="C139" s="66" t="s">
        <v>56</v>
      </c>
      <c r="D139" s="67"/>
      <c r="E139" s="68"/>
      <c r="F139" s="68"/>
      <c r="G139" s="69" t="str">
        <f t="shared" si="3"/>
        <v/>
      </c>
      <c r="H139" s="65"/>
      <c r="I139" s="67" t="s">
        <v>11</v>
      </c>
      <c r="J139" s="67" t="s">
        <v>85</v>
      </c>
      <c r="K139" s="81"/>
      <c r="L139" s="78" t="str">
        <f>+IF(AND(K139&gt;0,O139="Ejecución"),(K139/877802)*MI_Oferente_Singular!$N139,IF(AND(K139&gt;0,O139&lt;&gt;"Ejecución"),"-",""))</f>
        <v/>
      </c>
      <c r="M139" s="66"/>
      <c r="N139" s="79" t="str">
        <f t="shared" si="4"/>
        <v/>
      </c>
      <c r="O139" s="80" t="s">
        <v>59</v>
      </c>
      <c r="P139" s="72"/>
      <c r="Q139" s="72"/>
      <c r="R139" s="72"/>
      <c r="S139" s="72"/>
      <c r="T139" s="72"/>
      <c r="U139" s="72"/>
      <c r="V139" s="72"/>
      <c r="W139" s="72"/>
      <c r="X139" s="72"/>
      <c r="Y139" s="72"/>
      <c r="Z139" s="72"/>
      <c r="AA139" s="72"/>
      <c r="AB139" s="72"/>
    </row>
    <row r="140" spans="1:28" ht="24.75" customHeight="1" outlineLevel="1" x14ac:dyDescent="0.15">
      <c r="A140" s="64">
        <v>27</v>
      </c>
      <c r="B140" s="65" t="s">
        <v>55</v>
      </c>
      <c r="C140" s="66" t="s">
        <v>56</v>
      </c>
      <c r="D140" s="67"/>
      <c r="E140" s="68"/>
      <c r="F140" s="68"/>
      <c r="G140" s="69" t="str">
        <f t="shared" si="3"/>
        <v/>
      </c>
      <c r="H140" s="65"/>
      <c r="I140" s="67"/>
      <c r="J140" s="67"/>
      <c r="K140" s="81"/>
      <c r="L140" s="78" t="str">
        <f>+IF(AND(K140&gt;0,O140="Ejecución"),(K140/877802)*MI_Oferente_Singular!$N140,IF(AND(K140&gt;0,O140&lt;&gt;"Ejecución"),"-",""))</f>
        <v/>
      </c>
      <c r="M140" s="66"/>
      <c r="N140" s="79" t="str">
        <f t="shared" si="4"/>
        <v/>
      </c>
      <c r="O140" s="80" t="s">
        <v>59</v>
      </c>
      <c r="P140" s="72"/>
      <c r="Q140" s="72"/>
      <c r="R140" s="72"/>
      <c r="S140" s="72"/>
      <c r="T140" s="72"/>
      <c r="U140" s="72"/>
      <c r="V140" s="72"/>
      <c r="W140" s="72"/>
      <c r="X140" s="72"/>
      <c r="Y140" s="72"/>
      <c r="Z140" s="72"/>
      <c r="AA140" s="72"/>
      <c r="AB140" s="72"/>
    </row>
    <row r="141" spans="1:28" ht="24.75" customHeight="1" outlineLevel="1" x14ac:dyDescent="0.15">
      <c r="A141" s="64">
        <v>28</v>
      </c>
      <c r="B141" s="65" t="s">
        <v>55</v>
      </c>
      <c r="C141" s="66" t="s">
        <v>56</v>
      </c>
      <c r="D141" s="67"/>
      <c r="E141" s="68"/>
      <c r="F141" s="68"/>
      <c r="G141" s="69" t="str">
        <f t="shared" si="3"/>
        <v/>
      </c>
      <c r="H141" s="65"/>
      <c r="I141" s="67"/>
      <c r="J141" s="67"/>
      <c r="K141" s="81"/>
      <c r="L141" s="78" t="str">
        <f>+IF(AND(K141&gt;0,O141="Ejecución"),(K141/877802)*MI_Oferente_Singular!$N141,IF(AND(K141&gt;0,O141&lt;&gt;"Ejecución"),"-",""))</f>
        <v/>
      </c>
      <c r="M141" s="66"/>
      <c r="N141" s="79" t="str">
        <f t="shared" si="4"/>
        <v/>
      </c>
      <c r="O141" s="80" t="s">
        <v>59</v>
      </c>
      <c r="P141" s="72"/>
      <c r="Q141" s="72"/>
      <c r="R141" s="72"/>
      <c r="S141" s="72"/>
      <c r="T141" s="72"/>
      <c r="U141" s="72"/>
      <c r="V141" s="72"/>
      <c r="W141" s="72"/>
      <c r="X141" s="72"/>
      <c r="Y141" s="72"/>
      <c r="Z141" s="72"/>
      <c r="AA141" s="72"/>
      <c r="AB141" s="72"/>
    </row>
    <row r="142" spans="1:28" ht="24.75" customHeight="1" outlineLevel="1" x14ac:dyDescent="0.15">
      <c r="A142" s="64">
        <v>29</v>
      </c>
      <c r="B142" s="65" t="s">
        <v>55</v>
      </c>
      <c r="C142" s="66" t="s">
        <v>56</v>
      </c>
      <c r="D142" s="67"/>
      <c r="E142" s="68"/>
      <c r="F142" s="68"/>
      <c r="G142" s="69" t="str">
        <f t="shared" si="3"/>
        <v/>
      </c>
      <c r="H142" s="65"/>
      <c r="I142" s="67"/>
      <c r="J142" s="67"/>
      <c r="K142" s="81"/>
      <c r="L142" s="78" t="str">
        <f>+IF(AND(K142&gt;0,O142="Ejecución"),(K142/877802)*MI_Oferente_Singular!$N142,IF(AND(K142&gt;0,O142&lt;&gt;"Ejecución"),"-",""))</f>
        <v/>
      </c>
      <c r="M142" s="66"/>
      <c r="N142" s="79" t="str">
        <f t="shared" si="4"/>
        <v/>
      </c>
      <c r="O142" s="80" t="s">
        <v>59</v>
      </c>
      <c r="P142" s="72"/>
      <c r="Q142" s="72"/>
      <c r="R142" s="72"/>
      <c r="S142" s="72"/>
      <c r="T142" s="72"/>
      <c r="U142" s="72"/>
      <c r="V142" s="72"/>
      <c r="W142" s="72"/>
      <c r="X142" s="72"/>
      <c r="Y142" s="72"/>
      <c r="Z142" s="72"/>
      <c r="AA142" s="72"/>
      <c r="AB142" s="72"/>
    </row>
    <row r="143" spans="1:28" ht="24.75" customHeight="1" outlineLevel="1" x14ac:dyDescent="0.15">
      <c r="A143" s="64">
        <v>30</v>
      </c>
      <c r="B143" s="65" t="s">
        <v>55</v>
      </c>
      <c r="C143" s="66" t="s">
        <v>56</v>
      </c>
      <c r="D143" s="67"/>
      <c r="E143" s="68"/>
      <c r="F143" s="68"/>
      <c r="G143" s="69" t="str">
        <f t="shared" si="3"/>
        <v/>
      </c>
      <c r="H143" s="65"/>
      <c r="I143" s="67"/>
      <c r="J143" s="67"/>
      <c r="K143" s="81"/>
      <c r="L143" s="78" t="str">
        <f>+IF(AND(K143&gt;0,O143="Ejecución"),(K143/877802)*MI_Oferente_Singular!$N143,IF(AND(K143&gt;0,O143&lt;&gt;"Ejecución"),"-",""))</f>
        <v/>
      </c>
      <c r="M143" s="66"/>
      <c r="N143" s="79" t="str">
        <f t="shared" si="4"/>
        <v/>
      </c>
      <c r="O143" s="80" t="s">
        <v>59</v>
      </c>
      <c r="P143" s="72"/>
      <c r="Q143" s="72"/>
      <c r="R143" s="72"/>
      <c r="S143" s="72"/>
      <c r="T143" s="72"/>
      <c r="U143" s="72"/>
      <c r="V143" s="72"/>
      <c r="W143" s="72"/>
      <c r="X143" s="72"/>
      <c r="Y143" s="72"/>
      <c r="Z143" s="72"/>
      <c r="AA143" s="72"/>
      <c r="AB143" s="72"/>
    </row>
    <row r="144" spans="1:28" ht="24.75" customHeight="1" outlineLevel="1" x14ac:dyDescent="0.15">
      <c r="A144" s="64">
        <v>31</v>
      </c>
      <c r="B144" s="65" t="s">
        <v>55</v>
      </c>
      <c r="C144" s="66" t="s">
        <v>56</v>
      </c>
      <c r="D144" s="67"/>
      <c r="E144" s="68"/>
      <c r="F144" s="68"/>
      <c r="G144" s="69" t="str">
        <f t="shared" si="3"/>
        <v/>
      </c>
      <c r="H144" s="65"/>
      <c r="I144" s="67"/>
      <c r="J144" s="67"/>
      <c r="K144" s="81"/>
      <c r="L144" s="78" t="str">
        <f>+IF(AND(K144&gt;0,O144="Ejecución"),(K144/877802)*MI_Oferente_Singular!$N144,IF(AND(K144&gt;0,O144&lt;&gt;"Ejecución"),"-",""))</f>
        <v/>
      </c>
      <c r="M144" s="66"/>
      <c r="N144" s="79" t="str">
        <f t="shared" si="4"/>
        <v/>
      </c>
      <c r="O144" s="80" t="s">
        <v>59</v>
      </c>
      <c r="P144" s="72"/>
      <c r="Q144" s="72"/>
      <c r="R144" s="72"/>
      <c r="S144" s="72"/>
      <c r="T144" s="72"/>
      <c r="U144" s="72"/>
      <c r="V144" s="72"/>
      <c r="W144" s="72"/>
      <c r="X144" s="72"/>
      <c r="Y144" s="72"/>
      <c r="Z144" s="72"/>
      <c r="AA144" s="72"/>
      <c r="AB144" s="72"/>
    </row>
    <row r="145" spans="1:28" ht="24.75" customHeight="1" outlineLevel="1" x14ac:dyDescent="0.15">
      <c r="A145" s="64">
        <v>32</v>
      </c>
      <c r="B145" s="65" t="s">
        <v>55</v>
      </c>
      <c r="C145" s="66" t="s">
        <v>56</v>
      </c>
      <c r="D145" s="67"/>
      <c r="E145" s="68"/>
      <c r="F145" s="68"/>
      <c r="G145" s="69" t="str">
        <f t="shared" si="3"/>
        <v/>
      </c>
      <c r="H145" s="65"/>
      <c r="I145" s="67"/>
      <c r="J145" s="67"/>
      <c r="K145" s="81"/>
      <c r="L145" s="78" t="str">
        <f>+IF(AND(K145&gt;0,O145="Ejecución"),(K145/877802)*MI_Oferente_Singular!$N145,IF(AND(K145&gt;0,O145&lt;&gt;"Ejecución"),"-",""))</f>
        <v/>
      </c>
      <c r="M145" s="66"/>
      <c r="N145" s="79" t="str">
        <f t="shared" si="4"/>
        <v/>
      </c>
      <c r="O145" s="80" t="s">
        <v>59</v>
      </c>
      <c r="P145" s="72"/>
      <c r="Q145" s="72"/>
      <c r="R145" s="72"/>
      <c r="S145" s="72"/>
      <c r="T145" s="72"/>
      <c r="U145" s="72"/>
      <c r="V145" s="72"/>
      <c r="W145" s="72"/>
      <c r="X145" s="72"/>
      <c r="Y145" s="72"/>
      <c r="Z145" s="72"/>
      <c r="AA145" s="72"/>
      <c r="AB145" s="72"/>
    </row>
    <row r="146" spans="1:28" ht="24.75" customHeight="1" outlineLevel="1" x14ac:dyDescent="0.15">
      <c r="A146" s="64">
        <v>33</v>
      </c>
      <c r="B146" s="65" t="s">
        <v>55</v>
      </c>
      <c r="C146" s="66" t="s">
        <v>56</v>
      </c>
      <c r="D146" s="67"/>
      <c r="E146" s="68"/>
      <c r="F146" s="68"/>
      <c r="G146" s="69" t="str">
        <f t="shared" si="3"/>
        <v/>
      </c>
      <c r="H146" s="65"/>
      <c r="I146" s="67"/>
      <c r="J146" s="67"/>
      <c r="K146" s="81"/>
      <c r="L146" s="78" t="str">
        <f>+IF(AND(K146&gt;0,O146="Ejecución"),(K146/877802)*MI_Oferente_Singular!$N146,IF(AND(K146&gt;0,O146&lt;&gt;"Ejecución"),"-",""))</f>
        <v/>
      </c>
      <c r="M146" s="66"/>
      <c r="N146" s="79" t="str">
        <f t="shared" si="4"/>
        <v/>
      </c>
      <c r="O146" s="80" t="s">
        <v>59</v>
      </c>
      <c r="P146" s="72"/>
      <c r="Q146" s="72"/>
      <c r="R146" s="72"/>
      <c r="S146" s="72"/>
      <c r="T146" s="72"/>
      <c r="U146" s="72"/>
      <c r="V146" s="72"/>
      <c r="W146" s="72"/>
      <c r="X146" s="72"/>
      <c r="Y146" s="72"/>
      <c r="Z146" s="72"/>
      <c r="AA146" s="72"/>
      <c r="AB146" s="72"/>
    </row>
    <row r="147" spans="1:28" ht="24.75" customHeight="1" outlineLevel="1" x14ac:dyDescent="0.15">
      <c r="A147" s="64">
        <v>34</v>
      </c>
      <c r="B147" s="65" t="s">
        <v>55</v>
      </c>
      <c r="C147" s="66" t="s">
        <v>56</v>
      </c>
      <c r="D147" s="67"/>
      <c r="E147" s="68"/>
      <c r="F147" s="68"/>
      <c r="G147" s="69" t="str">
        <f t="shared" si="3"/>
        <v/>
      </c>
      <c r="H147" s="65"/>
      <c r="I147" s="67"/>
      <c r="J147" s="67"/>
      <c r="K147" s="81"/>
      <c r="L147" s="78" t="str">
        <f>+IF(AND(K147&gt;0,O147="Ejecución"),(K147/877802)*MI_Oferente_Singular!$N147,IF(AND(K147&gt;0,O147&lt;&gt;"Ejecución"),"-",""))</f>
        <v/>
      </c>
      <c r="M147" s="66"/>
      <c r="N147" s="79" t="str">
        <f t="shared" si="4"/>
        <v/>
      </c>
      <c r="O147" s="80" t="s">
        <v>59</v>
      </c>
      <c r="P147" s="72"/>
      <c r="Q147" s="72"/>
      <c r="R147" s="72"/>
      <c r="S147" s="72"/>
      <c r="T147" s="72"/>
      <c r="U147" s="72"/>
      <c r="V147" s="72"/>
      <c r="W147" s="72"/>
      <c r="X147" s="72"/>
      <c r="Y147" s="72"/>
      <c r="Z147" s="72"/>
      <c r="AA147" s="72"/>
      <c r="AB147" s="72"/>
    </row>
    <row r="148" spans="1:28" ht="24.75" customHeight="1" outlineLevel="1" x14ac:dyDescent="0.15">
      <c r="A148" s="64">
        <v>35</v>
      </c>
      <c r="B148" s="65" t="s">
        <v>55</v>
      </c>
      <c r="C148" s="66" t="s">
        <v>56</v>
      </c>
      <c r="D148" s="67"/>
      <c r="E148" s="68"/>
      <c r="F148" s="68"/>
      <c r="G148" s="69" t="str">
        <f t="shared" si="3"/>
        <v/>
      </c>
      <c r="H148" s="65"/>
      <c r="I148" s="67"/>
      <c r="J148" s="67"/>
      <c r="K148" s="81"/>
      <c r="L148" s="78" t="str">
        <f>+IF(AND(K148&gt;0,O148="Ejecución"),(K148/877802)*MI_Oferente_Singular!$N148,IF(AND(K148&gt;0,O148&lt;&gt;"Ejecución"),"-",""))</f>
        <v/>
      </c>
      <c r="M148" s="66"/>
      <c r="N148" s="79" t="str">
        <f t="shared" si="4"/>
        <v/>
      </c>
      <c r="O148" s="80" t="s">
        <v>59</v>
      </c>
      <c r="P148" s="72"/>
      <c r="Q148" s="72"/>
      <c r="R148" s="72"/>
      <c r="S148" s="72"/>
      <c r="T148" s="72"/>
      <c r="U148" s="72"/>
      <c r="V148" s="72"/>
      <c r="W148" s="72"/>
      <c r="X148" s="72"/>
      <c r="Y148" s="72"/>
      <c r="Z148" s="72"/>
      <c r="AA148" s="72"/>
      <c r="AB148" s="72"/>
    </row>
    <row r="149" spans="1:28" ht="24.75" customHeight="1" outlineLevel="1" x14ac:dyDescent="0.15">
      <c r="A149" s="64">
        <v>36</v>
      </c>
      <c r="B149" s="65" t="s">
        <v>55</v>
      </c>
      <c r="C149" s="66" t="s">
        <v>56</v>
      </c>
      <c r="D149" s="67"/>
      <c r="E149" s="68"/>
      <c r="F149" s="68"/>
      <c r="G149" s="69" t="str">
        <f t="shared" si="3"/>
        <v/>
      </c>
      <c r="H149" s="65"/>
      <c r="I149" s="67"/>
      <c r="J149" s="67"/>
      <c r="K149" s="81"/>
      <c r="L149" s="78" t="str">
        <f>+IF(AND(K149&gt;0,O149="Ejecución"),(K149/877802)*MI_Oferente_Singular!$N149,IF(AND(K149&gt;0,O149&lt;&gt;"Ejecución"),"-",""))</f>
        <v/>
      </c>
      <c r="M149" s="66"/>
      <c r="N149" s="79" t="str">
        <f t="shared" si="4"/>
        <v/>
      </c>
      <c r="O149" s="80" t="s">
        <v>59</v>
      </c>
      <c r="P149" s="72"/>
      <c r="Q149" s="72"/>
      <c r="R149" s="72"/>
      <c r="S149" s="72"/>
      <c r="T149" s="72"/>
      <c r="U149" s="72"/>
      <c r="V149" s="72"/>
      <c r="W149" s="72"/>
      <c r="X149" s="72"/>
      <c r="Y149" s="72"/>
      <c r="Z149" s="72"/>
      <c r="AA149" s="72"/>
      <c r="AB149" s="72"/>
    </row>
    <row r="150" spans="1:28" ht="24.75" customHeight="1" outlineLevel="1" x14ac:dyDescent="0.15">
      <c r="A150" s="64">
        <v>37</v>
      </c>
      <c r="B150" s="65" t="s">
        <v>55</v>
      </c>
      <c r="C150" s="66" t="s">
        <v>56</v>
      </c>
      <c r="D150" s="67"/>
      <c r="E150" s="68"/>
      <c r="F150" s="68"/>
      <c r="G150" s="69" t="str">
        <f t="shared" si="3"/>
        <v/>
      </c>
      <c r="H150" s="65"/>
      <c r="I150" s="67"/>
      <c r="J150" s="67"/>
      <c r="K150" s="81"/>
      <c r="L150" s="78" t="str">
        <f>+IF(AND(K150&gt;0,O150="Ejecución"),(K150/877802)*MI_Oferente_Singular!$N150,IF(AND(K150&gt;0,O150&lt;&gt;"Ejecución"),"-",""))</f>
        <v/>
      </c>
      <c r="M150" s="66"/>
      <c r="N150" s="79" t="str">
        <f t="shared" si="4"/>
        <v/>
      </c>
      <c r="O150" s="80" t="s">
        <v>59</v>
      </c>
      <c r="P150" s="72"/>
      <c r="Q150" s="72"/>
      <c r="R150" s="72"/>
      <c r="S150" s="72"/>
      <c r="T150" s="72"/>
      <c r="U150" s="72"/>
      <c r="V150" s="72"/>
      <c r="W150" s="72"/>
      <c r="X150" s="72"/>
      <c r="Y150" s="72"/>
      <c r="Z150" s="72"/>
      <c r="AA150" s="72"/>
      <c r="AB150" s="72"/>
    </row>
    <row r="151" spans="1:28" ht="24.75" customHeight="1" outlineLevel="1" x14ac:dyDescent="0.15">
      <c r="A151" s="64">
        <v>38</v>
      </c>
      <c r="B151" s="65" t="s">
        <v>55</v>
      </c>
      <c r="C151" s="66" t="s">
        <v>56</v>
      </c>
      <c r="D151" s="67"/>
      <c r="E151" s="68"/>
      <c r="F151" s="68"/>
      <c r="G151" s="69" t="str">
        <f t="shared" si="3"/>
        <v/>
      </c>
      <c r="H151" s="65"/>
      <c r="I151" s="67"/>
      <c r="J151" s="67"/>
      <c r="K151" s="81"/>
      <c r="L151" s="78" t="str">
        <f>+IF(AND(K151&gt;0,O151="Ejecución"),(K151/877802)*MI_Oferente_Singular!$N151,IF(AND(K151&gt;0,O151&lt;&gt;"Ejecución"),"-",""))</f>
        <v/>
      </c>
      <c r="M151" s="66"/>
      <c r="N151" s="79" t="str">
        <f t="shared" si="4"/>
        <v/>
      </c>
      <c r="O151" s="80" t="s">
        <v>59</v>
      </c>
      <c r="P151" s="72"/>
      <c r="Q151" s="72"/>
      <c r="R151" s="72"/>
      <c r="S151" s="72"/>
      <c r="T151" s="72"/>
      <c r="U151" s="72"/>
      <c r="V151" s="72"/>
      <c r="W151" s="72"/>
      <c r="X151" s="72"/>
      <c r="Y151" s="72"/>
      <c r="Z151" s="72"/>
      <c r="AA151" s="72"/>
      <c r="AB151" s="72"/>
    </row>
    <row r="152" spans="1:28" ht="24.75" customHeight="1" outlineLevel="1" x14ac:dyDescent="0.15">
      <c r="A152" s="64">
        <v>39</v>
      </c>
      <c r="B152" s="65" t="s">
        <v>55</v>
      </c>
      <c r="C152" s="66" t="s">
        <v>56</v>
      </c>
      <c r="D152" s="67"/>
      <c r="E152" s="68"/>
      <c r="F152" s="68"/>
      <c r="G152" s="69" t="str">
        <f t="shared" si="3"/>
        <v/>
      </c>
      <c r="H152" s="65"/>
      <c r="I152" s="67"/>
      <c r="J152" s="67"/>
      <c r="K152" s="81"/>
      <c r="L152" s="78" t="str">
        <f>+IF(AND(K152&gt;0,O152="Ejecución"),(K152/877802)*MI_Oferente_Singular!$N152,IF(AND(K152&gt;0,O152&lt;&gt;"Ejecución"),"-",""))</f>
        <v/>
      </c>
      <c r="M152" s="66"/>
      <c r="N152" s="79" t="str">
        <f t="shared" si="4"/>
        <v/>
      </c>
      <c r="O152" s="80" t="s">
        <v>59</v>
      </c>
      <c r="P152" s="72"/>
      <c r="Q152" s="72"/>
      <c r="R152" s="72"/>
      <c r="S152" s="72"/>
      <c r="T152" s="72"/>
      <c r="U152" s="72"/>
      <c r="V152" s="72"/>
      <c r="W152" s="72"/>
      <c r="X152" s="72"/>
      <c r="Y152" s="72"/>
      <c r="Z152" s="72"/>
      <c r="AA152" s="72"/>
      <c r="AB152" s="72"/>
    </row>
    <row r="153" spans="1:28" ht="24.75" customHeight="1" outlineLevel="1" x14ac:dyDescent="0.15">
      <c r="A153" s="64">
        <v>40</v>
      </c>
      <c r="B153" s="65" t="s">
        <v>55</v>
      </c>
      <c r="C153" s="66" t="s">
        <v>56</v>
      </c>
      <c r="D153" s="67"/>
      <c r="E153" s="68"/>
      <c r="F153" s="68"/>
      <c r="G153" s="69" t="str">
        <f t="shared" si="3"/>
        <v/>
      </c>
      <c r="H153" s="65"/>
      <c r="I153" s="67"/>
      <c r="J153" s="67"/>
      <c r="K153" s="81"/>
      <c r="L153" s="78" t="str">
        <f>+IF(AND(K153&gt;0,O153="Ejecución"),(K153/877802)*MI_Oferente_Singular!$N153,IF(AND(K153&gt;0,O153&lt;&gt;"Ejecución"),"-",""))</f>
        <v/>
      </c>
      <c r="M153" s="66"/>
      <c r="N153" s="79" t="str">
        <f t="shared" si="4"/>
        <v/>
      </c>
      <c r="O153" s="80" t="s">
        <v>59</v>
      </c>
      <c r="P153" s="72"/>
      <c r="Q153" s="72"/>
      <c r="R153" s="72"/>
      <c r="S153" s="72"/>
      <c r="T153" s="72"/>
      <c r="U153" s="72"/>
      <c r="V153" s="72"/>
      <c r="W153" s="72"/>
      <c r="X153" s="72"/>
      <c r="Y153" s="72"/>
      <c r="Z153" s="72"/>
      <c r="AA153" s="72"/>
      <c r="AB153" s="72"/>
    </row>
    <row r="154" spans="1:28" ht="24.75" customHeight="1" outlineLevel="1" x14ac:dyDescent="0.15">
      <c r="A154" s="64">
        <v>41</v>
      </c>
      <c r="B154" s="65" t="s">
        <v>55</v>
      </c>
      <c r="C154" s="66" t="s">
        <v>56</v>
      </c>
      <c r="D154" s="67"/>
      <c r="E154" s="68"/>
      <c r="F154" s="68"/>
      <c r="G154" s="69" t="str">
        <f t="shared" si="3"/>
        <v/>
      </c>
      <c r="H154" s="65"/>
      <c r="I154" s="67"/>
      <c r="J154" s="67"/>
      <c r="K154" s="81"/>
      <c r="L154" s="78" t="str">
        <f>+IF(AND(K154&gt;0,O154="Ejecución"),(K154/877802)*MI_Oferente_Singular!$N154,IF(AND(K154&gt;0,O154&lt;&gt;"Ejecución"),"-",""))</f>
        <v/>
      </c>
      <c r="M154" s="66"/>
      <c r="N154" s="79" t="str">
        <f t="shared" si="4"/>
        <v/>
      </c>
      <c r="O154" s="80" t="s">
        <v>59</v>
      </c>
      <c r="P154" s="72"/>
      <c r="Q154" s="72"/>
      <c r="R154" s="72"/>
      <c r="S154" s="72"/>
      <c r="T154" s="72"/>
      <c r="U154" s="72"/>
      <c r="V154" s="72"/>
      <c r="W154" s="72"/>
      <c r="X154" s="72"/>
      <c r="Y154" s="72"/>
      <c r="Z154" s="72"/>
      <c r="AA154" s="72"/>
      <c r="AB154" s="72"/>
    </row>
    <row r="155" spans="1:28" ht="24.75" customHeight="1" outlineLevel="1" x14ac:dyDescent="0.15">
      <c r="A155" s="64">
        <v>42</v>
      </c>
      <c r="B155" s="65" t="s">
        <v>55</v>
      </c>
      <c r="C155" s="66" t="s">
        <v>56</v>
      </c>
      <c r="D155" s="67"/>
      <c r="E155" s="68"/>
      <c r="F155" s="68"/>
      <c r="G155" s="69" t="str">
        <f t="shared" si="3"/>
        <v/>
      </c>
      <c r="H155" s="65"/>
      <c r="I155" s="67"/>
      <c r="J155" s="67"/>
      <c r="K155" s="81"/>
      <c r="L155" s="78" t="str">
        <f>+IF(AND(K155&gt;0,O155="Ejecución"),(K155/877802)*MI_Oferente_Singular!$N155,IF(AND(K155&gt;0,O155&lt;&gt;"Ejecución"),"-",""))</f>
        <v/>
      </c>
      <c r="M155" s="66"/>
      <c r="N155" s="79" t="str">
        <f t="shared" si="4"/>
        <v/>
      </c>
      <c r="O155" s="80" t="s">
        <v>59</v>
      </c>
      <c r="P155" s="72"/>
      <c r="Q155" s="72"/>
      <c r="R155" s="72"/>
      <c r="S155" s="72"/>
      <c r="T155" s="72"/>
      <c r="U155" s="72"/>
      <c r="V155" s="72"/>
      <c r="W155" s="72"/>
      <c r="X155" s="72"/>
      <c r="Y155" s="72"/>
      <c r="Z155" s="72"/>
      <c r="AA155" s="72"/>
      <c r="AB155" s="72"/>
    </row>
    <row r="156" spans="1:28" ht="24" customHeight="1" outlineLevel="1" x14ac:dyDescent="0.15">
      <c r="A156" s="64">
        <v>43</v>
      </c>
      <c r="B156" s="65" t="s">
        <v>55</v>
      </c>
      <c r="C156" s="66" t="s">
        <v>56</v>
      </c>
      <c r="D156" s="67"/>
      <c r="E156" s="68"/>
      <c r="F156" s="68"/>
      <c r="G156" s="69" t="str">
        <f t="shared" si="3"/>
        <v/>
      </c>
      <c r="H156" s="65"/>
      <c r="I156" s="67"/>
      <c r="J156" s="67"/>
      <c r="K156" s="81"/>
      <c r="L156" s="78" t="str">
        <f>+IF(AND(K156&gt;0,O156="Ejecución"),(K156/877802)*MI_Oferente_Singular!$N156,IF(AND(K156&gt;0,O156&lt;&gt;"Ejecución"),"-",""))</f>
        <v/>
      </c>
      <c r="M156" s="66"/>
      <c r="N156" s="79" t="str">
        <f t="shared" si="4"/>
        <v/>
      </c>
      <c r="O156" s="80" t="s">
        <v>59</v>
      </c>
      <c r="P156" s="72"/>
      <c r="Q156" s="72"/>
      <c r="R156" s="72"/>
      <c r="S156" s="72"/>
      <c r="T156" s="72"/>
      <c r="U156" s="72"/>
      <c r="V156" s="72"/>
      <c r="W156" s="72"/>
      <c r="X156" s="72"/>
      <c r="Y156" s="72"/>
      <c r="Z156" s="72"/>
      <c r="AA156" s="72"/>
      <c r="AB156" s="72"/>
    </row>
    <row r="157" spans="1:28" ht="24.75" customHeight="1" outlineLevel="1" x14ac:dyDescent="0.15">
      <c r="A157" s="64">
        <v>44</v>
      </c>
      <c r="B157" s="65" t="s">
        <v>55</v>
      </c>
      <c r="C157" s="66" t="s">
        <v>56</v>
      </c>
      <c r="D157" s="67"/>
      <c r="E157" s="68"/>
      <c r="F157" s="68"/>
      <c r="G157" s="69" t="str">
        <f t="shared" si="3"/>
        <v/>
      </c>
      <c r="H157" s="65"/>
      <c r="I157" s="67"/>
      <c r="J157" s="67"/>
      <c r="K157" s="81"/>
      <c r="L157" s="78" t="str">
        <f>+IF(AND(K157&gt;0,O157="Ejecución"),(K157/877802)*MI_Oferente_Singular!$N157,IF(AND(K157&gt;0,O157&lt;&gt;"Ejecución"),"-",""))</f>
        <v/>
      </c>
      <c r="M157" s="66"/>
      <c r="N157" s="79" t="str">
        <f t="shared" si="4"/>
        <v/>
      </c>
      <c r="O157" s="80" t="s">
        <v>59</v>
      </c>
      <c r="P157" s="72"/>
      <c r="Q157" s="72"/>
      <c r="R157" s="72"/>
      <c r="S157" s="72"/>
      <c r="T157" s="72"/>
      <c r="U157" s="72"/>
      <c r="V157" s="72"/>
      <c r="W157" s="72"/>
      <c r="X157" s="72"/>
      <c r="Y157" s="72"/>
      <c r="Z157" s="72"/>
      <c r="AA157" s="72"/>
      <c r="AB157" s="72"/>
    </row>
    <row r="158" spans="1:28" ht="24.75" customHeight="1" outlineLevel="1" x14ac:dyDescent="0.15">
      <c r="A158" s="64">
        <v>45</v>
      </c>
      <c r="B158" s="65" t="s">
        <v>55</v>
      </c>
      <c r="C158" s="66" t="s">
        <v>56</v>
      </c>
      <c r="D158" s="67"/>
      <c r="E158" s="68"/>
      <c r="F158" s="68"/>
      <c r="G158" s="69" t="str">
        <f t="shared" si="3"/>
        <v/>
      </c>
      <c r="H158" s="65"/>
      <c r="I158" s="67"/>
      <c r="J158" s="67"/>
      <c r="K158" s="81"/>
      <c r="L158" s="78" t="str">
        <f>+IF(AND(K158&gt;0,O158="Ejecución"),(K158/877802)*MI_Oferente_Singular!$N158,IF(AND(K158&gt;0,O158&lt;&gt;"Ejecución"),"-",""))</f>
        <v/>
      </c>
      <c r="M158" s="66"/>
      <c r="N158" s="79" t="str">
        <f t="shared" si="4"/>
        <v/>
      </c>
      <c r="O158" s="80" t="s">
        <v>59</v>
      </c>
      <c r="P158" s="72"/>
      <c r="Q158" s="72"/>
      <c r="R158" s="72"/>
      <c r="S158" s="72"/>
      <c r="T158" s="72"/>
      <c r="U158" s="72"/>
      <c r="V158" s="72"/>
      <c r="W158" s="72"/>
      <c r="X158" s="72"/>
      <c r="Y158" s="72"/>
      <c r="Z158" s="72"/>
      <c r="AA158" s="72"/>
      <c r="AB158" s="72"/>
    </row>
    <row r="159" spans="1:28" ht="24.75" customHeight="1" outlineLevel="1" x14ac:dyDescent="0.15">
      <c r="A159" s="64">
        <v>46</v>
      </c>
      <c r="B159" s="65" t="s">
        <v>55</v>
      </c>
      <c r="C159" s="66" t="s">
        <v>56</v>
      </c>
      <c r="D159" s="67"/>
      <c r="E159" s="68"/>
      <c r="F159" s="68"/>
      <c r="G159" s="69" t="str">
        <f t="shared" si="3"/>
        <v/>
      </c>
      <c r="H159" s="65"/>
      <c r="I159" s="67"/>
      <c r="J159" s="67"/>
      <c r="K159" s="81"/>
      <c r="L159" s="78" t="str">
        <f>+IF(AND(K159&gt;0,O159="Ejecución"),(K159/877802)*MI_Oferente_Singular!$N159,IF(AND(K159&gt;0,O159&lt;&gt;"Ejecución"),"-",""))</f>
        <v/>
      </c>
      <c r="M159" s="66"/>
      <c r="N159" s="79" t="str">
        <f t="shared" si="4"/>
        <v/>
      </c>
      <c r="O159" s="80" t="s">
        <v>59</v>
      </c>
      <c r="P159" s="72"/>
      <c r="Q159" s="72"/>
      <c r="R159" s="72"/>
      <c r="S159" s="72"/>
      <c r="T159" s="72"/>
      <c r="U159" s="72"/>
      <c r="V159" s="72"/>
      <c r="W159" s="72"/>
      <c r="X159" s="72"/>
      <c r="Y159" s="72"/>
      <c r="Z159" s="72"/>
      <c r="AA159" s="72"/>
      <c r="AB159" s="72"/>
    </row>
    <row r="160" spans="1:28" ht="24.75" customHeight="1" outlineLevel="1" x14ac:dyDescent="0.15">
      <c r="A160" s="64">
        <v>47</v>
      </c>
      <c r="B160" s="65" t="s">
        <v>55</v>
      </c>
      <c r="C160" s="66" t="s">
        <v>56</v>
      </c>
      <c r="D160" s="67"/>
      <c r="E160" s="68"/>
      <c r="F160" s="68"/>
      <c r="G160" s="69" t="str">
        <f t="shared" si="3"/>
        <v/>
      </c>
      <c r="H160" s="65"/>
      <c r="I160" s="67"/>
      <c r="J160" s="67"/>
      <c r="K160" s="81"/>
      <c r="L160" s="78" t="str">
        <f>+IF(AND(K160&gt;0,O160="Ejecución"),(K160/877802)*MI_Oferente_Singular!$N160,IF(AND(K160&gt;0,O160&lt;&gt;"Ejecución"),"-",""))</f>
        <v/>
      </c>
      <c r="M160" s="66"/>
      <c r="N160" s="79" t="str">
        <f t="shared" si="4"/>
        <v/>
      </c>
      <c r="O160" s="80" t="s">
        <v>59</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3" t="s">
        <v>86</v>
      </c>
      <c r="B162" s="124"/>
      <c r="C162" s="124"/>
      <c r="D162" s="124"/>
      <c r="E162" s="125"/>
      <c r="F162" s="156" t="s">
        <v>87</v>
      </c>
      <c r="G162" s="124"/>
      <c r="H162" s="157"/>
      <c r="I162" s="123" t="s">
        <v>88</v>
      </c>
      <c r="J162" s="124"/>
      <c r="K162" s="124"/>
      <c r="L162" s="124"/>
      <c r="M162" s="124"/>
      <c r="N162" s="124"/>
      <c r="O162" s="125"/>
      <c r="P162" s="10"/>
      <c r="Q162" s="10"/>
      <c r="R162" s="10"/>
      <c r="S162" s="10"/>
      <c r="T162" s="10"/>
      <c r="U162" s="10"/>
      <c r="V162" s="10"/>
      <c r="W162" s="10"/>
      <c r="X162" s="10"/>
      <c r="Y162" s="10"/>
      <c r="Z162" s="10"/>
      <c r="AA162" s="10"/>
      <c r="AB162" s="10"/>
    </row>
    <row r="163" spans="1:28" ht="51.75" customHeight="1" x14ac:dyDescent="0.15">
      <c r="A163" s="153" t="s">
        <v>89</v>
      </c>
      <c r="B163" s="136"/>
      <c r="C163" s="136"/>
      <c r="D163" s="136"/>
      <c r="E163" s="140"/>
      <c r="F163" s="152" t="s">
        <v>90</v>
      </c>
      <c r="G163" s="136"/>
      <c r="H163" s="136"/>
      <c r="I163" s="153" t="s">
        <v>91</v>
      </c>
      <c r="J163" s="136"/>
      <c r="K163" s="136"/>
      <c r="L163" s="136"/>
      <c r="M163" s="136"/>
      <c r="N163" s="136"/>
      <c r="O163" s="140"/>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92</v>
      </c>
      <c r="R164" s="1"/>
      <c r="S164" s="1"/>
      <c r="T164" s="1"/>
      <c r="U164" s="1"/>
      <c r="V164" s="1"/>
      <c r="W164" s="1"/>
      <c r="X164" s="1"/>
      <c r="Y164" s="1"/>
      <c r="Z164" s="1"/>
      <c r="AA164" s="1"/>
      <c r="AB164" s="1"/>
    </row>
    <row r="165" spans="1:28" ht="14.25" customHeight="1" x14ac:dyDescent="0.15">
      <c r="A165" s="4"/>
      <c r="B165" s="137" t="s">
        <v>93</v>
      </c>
      <c r="C165" s="136"/>
      <c r="D165" s="136"/>
      <c r="E165" s="5"/>
      <c r="F165" s="1"/>
      <c r="G165" s="137" t="s">
        <v>93</v>
      </c>
      <c r="H165" s="136"/>
      <c r="I165" s="138" t="s">
        <v>94</v>
      </c>
      <c r="J165" s="136"/>
      <c r="K165" s="136"/>
      <c r="L165" s="136"/>
      <c r="M165" s="136"/>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95</v>
      </c>
      <c r="E166" s="5"/>
      <c r="F166" s="1"/>
      <c r="G166" s="33" t="s">
        <v>95</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96</v>
      </c>
      <c r="E167" s="5"/>
      <c r="F167" s="1"/>
      <c r="G167" s="84" t="s">
        <v>96</v>
      </c>
      <c r="H167" s="1"/>
      <c r="I167" s="139" t="s">
        <v>97</v>
      </c>
      <c r="J167" s="136"/>
      <c r="K167" s="136"/>
      <c r="L167" s="136"/>
      <c r="M167" s="136"/>
      <c r="N167" s="136"/>
      <c r="O167" s="140"/>
      <c r="P167" s="1"/>
      <c r="Q167" s="1"/>
      <c r="R167" s="1"/>
      <c r="S167" s="1"/>
      <c r="T167" s="1"/>
      <c r="U167" s="11"/>
      <c r="V167" s="1"/>
      <c r="W167" s="1"/>
      <c r="X167" s="1"/>
      <c r="Y167" s="1"/>
      <c r="Z167" s="1"/>
      <c r="AA167" s="1"/>
      <c r="AB167" s="1"/>
    </row>
    <row r="168" spans="1:28" ht="14.25" customHeight="1" x14ac:dyDescent="0.15">
      <c r="A168" s="4"/>
      <c r="B168" s="142" t="s">
        <v>98</v>
      </c>
      <c r="C168" s="136"/>
      <c r="D168" s="136"/>
      <c r="E168" s="5"/>
      <c r="F168" s="1"/>
      <c r="G168" s="1"/>
      <c r="H168" s="85" t="s">
        <v>99</v>
      </c>
      <c r="I168" s="141"/>
      <c r="J168" s="136"/>
      <c r="K168" s="136"/>
      <c r="L168" s="136"/>
      <c r="M168" s="136"/>
      <c r="N168" s="136"/>
      <c r="O168" s="140"/>
      <c r="P168" s="1"/>
      <c r="Q168" s="11"/>
      <c r="R168" s="1"/>
      <c r="S168" s="1"/>
      <c r="T168" s="1"/>
      <c r="U168" s="1"/>
      <c r="V168" s="1"/>
      <c r="W168" s="1"/>
      <c r="X168" s="1"/>
      <c r="Y168" s="1"/>
      <c r="Z168" s="1"/>
      <c r="AA168" s="1"/>
      <c r="AB168" s="1"/>
    </row>
    <row r="169" spans="1:28" ht="14.25" customHeight="1" x14ac:dyDescent="0.15">
      <c r="A169" s="4"/>
      <c r="B169" s="1" t="s">
        <v>100</v>
      </c>
      <c r="C169" s="1"/>
      <c r="D169" s="1"/>
      <c r="E169" s="5"/>
      <c r="F169" s="1" t="s">
        <v>101</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3" t="s">
        <v>102</v>
      </c>
      <c r="B172" s="124"/>
      <c r="C172" s="124"/>
      <c r="D172" s="124"/>
      <c r="E172" s="124"/>
      <c r="F172" s="124"/>
      <c r="G172" s="124"/>
      <c r="H172" s="124"/>
      <c r="I172" s="124"/>
      <c r="J172" s="124"/>
      <c r="K172" s="124"/>
      <c r="L172" s="124"/>
      <c r="M172" s="124"/>
      <c r="N172" s="124"/>
      <c r="O172" s="125"/>
      <c r="P172" s="10"/>
      <c r="Q172" s="10"/>
      <c r="R172" s="10"/>
      <c r="S172" s="10"/>
      <c r="T172" s="10"/>
      <c r="U172" s="10"/>
      <c r="V172" s="10"/>
      <c r="W172" s="10"/>
      <c r="X172" s="10"/>
      <c r="Y172" s="10"/>
      <c r="Z172" s="10"/>
      <c r="AA172" s="10"/>
      <c r="AB172" s="10"/>
    </row>
    <row r="173" spans="1:28" ht="15" customHeight="1" x14ac:dyDescent="0.15">
      <c r="A173" s="126" t="s">
        <v>103</v>
      </c>
      <c r="B173" s="127"/>
      <c r="C173" s="127"/>
      <c r="D173" s="127"/>
      <c r="E173" s="127"/>
      <c r="F173" s="127"/>
      <c r="G173" s="127"/>
      <c r="H173" s="127"/>
      <c r="I173" s="127"/>
      <c r="J173" s="127"/>
      <c r="K173" s="127"/>
      <c r="L173" s="127"/>
      <c r="M173" s="127"/>
      <c r="N173" s="127"/>
      <c r="O173" s="128"/>
      <c r="P173" s="1"/>
      <c r="Q173" s="1"/>
      <c r="R173" s="1"/>
      <c r="S173" s="1"/>
      <c r="T173" s="1"/>
      <c r="U173" s="1"/>
      <c r="V173" s="1"/>
      <c r="W173" s="1"/>
      <c r="X173" s="1"/>
      <c r="Y173" s="1"/>
      <c r="Z173" s="1"/>
      <c r="AA173" s="1"/>
      <c r="AB173" s="1"/>
    </row>
    <row r="174" spans="1:28" ht="14.25" customHeight="1" x14ac:dyDescent="0.15">
      <c r="A174" s="129"/>
      <c r="B174" s="130"/>
      <c r="C174" s="130"/>
      <c r="D174" s="130"/>
      <c r="E174" s="130"/>
      <c r="F174" s="130"/>
      <c r="G174" s="130"/>
      <c r="H174" s="130"/>
      <c r="I174" s="130"/>
      <c r="J174" s="130"/>
      <c r="K174" s="130"/>
      <c r="L174" s="130"/>
      <c r="M174" s="130"/>
      <c r="N174" s="130"/>
      <c r="O174" s="131"/>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9" t="s">
        <v>104</v>
      </c>
      <c r="C176" s="178"/>
      <c r="D176" s="178"/>
      <c r="E176" s="178"/>
      <c r="F176" s="178"/>
      <c r="G176" s="155"/>
      <c r="H176" s="33"/>
      <c r="I176" s="189" t="s">
        <v>105</v>
      </c>
      <c r="J176" s="178"/>
      <c r="K176" s="178"/>
      <c r="L176" s="178"/>
      <c r="M176" s="190"/>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3" t="s">
        <v>106</v>
      </c>
      <c r="C177" s="184"/>
      <c r="D177" s="185"/>
      <c r="E177" s="189" t="s">
        <v>107</v>
      </c>
      <c r="F177" s="178"/>
      <c r="G177" s="155"/>
      <c r="H177" s="1"/>
      <c r="I177" s="183" t="s">
        <v>106</v>
      </c>
      <c r="J177" s="184"/>
      <c r="K177" s="184"/>
      <c r="L177" s="185"/>
      <c r="M177" s="191" t="s">
        <v>108</v>
      </c>
      <c r="N177" s="1"/>
      <c r="O177" s="5"/>
      <c r="P177" s="1"/>
      <c r="Q177" s="10"/>
      <c r="R177" s="10"/>
      <c r="S177" s="10"/>
      <c r="T177" s="10"/>
      <c r="U177" s="10"/>
      <c r="V177" s="10"/>
      <c r="W177" s="10"/>
      <c r="X177" s="10"/>
      <c r="Y177" s="10"/>
      <c r="Z177" s="10"/>
      <c r="AA177" s="10"/>
      <c r="AB177" s="10"/>
    </row>
    <row r="178" spans="1:28" ht="14.25" customHeight="1" x14ac:dyDescent="0.15">
      <c r="A178" s="4"/>
      <c r="B178" s="186"/>
      <c r="C178" s="187"/>
      <c r="D178" s="188"/>
      <c r="E178" s="89" t="s">
        <v>109</v>
      </c>
      <c r="F178" s="90" t="s">
        <v>110</v>
      </c>
      <c r="G178" s="90" t="s">
        <v>111</v>
      </c>
      <c r="H178" s="1"/>
      <c r="I178" s="186"/>
      <c r="J178" s="187"/>
      <c r="K178" s="187"/>
      <c r="L178" s="188"/>
      <c r="M178" s="192"/>
      <c r="N178" s="1"/>
      <c r="O178" s="5"/>
      <c r="P178" s="1"/>
      <c r="Q178" s="10"/>
      <c r="R178" s="90" t="s">
        <v>111</v>
      </c>
      <c r="S178" s="10"/>
      <c r="T178" s="10"/>
      <c r="U178" s="177" t="s">
        <v>112</v>
      </c>
      <c r="V178" s="178"/>
      <c r="W178" s="155"/>
      <c r="X178" s="91">
        <v>0.02</v>
      </c>
      <c r="Y178" s="92"/>
      <c r="Z178" s="93" t="str">
        <f t="shared" ref="Z178:Z180" si="5">IF(Y178&gt;0,SUM(E180+Y178),"")</f>
        <v/>
      </c>
      <c r="AA178" s="10"/>
      <c r="AB178" s="10"/>
    </row>
    <row r="179" spans="1:28" ht="14.25" customHeight="1" x14ac:dyDescent="0.15">
      <c r="A179" s="4"/>
      <c r="B179" s="132" t="s">
        <v>104</v>
      </c>
      <c r="C179" s="133"/>
      <c r="D179" s="134"/>
      <c r="E179" s="94">
        <v>0.02</v>
      </c>
      <c r="F179" s="95">
        <v>0.01</v>
      </c>
      <c r="G179" s="93">
        <f>IF(F179&gt;0,SUM(E179+F179),"")</f>
        <v>0.03</v>
      </c>
      <c r="H179" s="1"/>
      <c r="I179" s="132" t="s">
        <v>113</v>
      </c>
      <c r="J179" s="133"/>
      <c r="K179" s="133"/>
      <c r="L179" s="134"/>
      <c r="M179" s="96">
        <v>2.5000000000000001E-2</v>
      </c>
      <c r="N179" s="1"/>
      <c r="O179" s="5"/>
      <c r="P179" s="1"/>
      <c r="Q179" s="10"/>
      <c r="R179" s="97">
        <f>IF(M179&gt;0,SUM(L179+M179),"")</f>
        <v>2.5000000000000001E-2</v>
      </c>
      <c r="S179" s="1"/>
      <c r="T179" s="10"/>
      <c r="U179" s="177" t="s">
        <v>114</v>
      </c>
      <c r="V179" s="178"/>
      <c r="W179" s="155"/>
      <c r="X179" s="91">
        <v>0.02</v>
      </c>
      <c r="Y179" s="92"/>
      <c r="Z179" s="93" t="str">
        <f t="shared" si="5"/>
        <v/>
      </c>
      <c r="AA179" s="10"/>
      <c r="AB179" s="10"/>
    </row>
    <row r="180" spans="1:28" ht="14.25" hidden="1" customHeight="1" x14ac:dyDescent="0.15">
      <c r="A180" s="4"/>
      <c r="B180" s="135"/>
      <c r="C180" s="136"/>
      <c r="D180" s="136"/>
      <c r="E180" s="99"/>
      <c r="F180" s="1"/>
      <c r="G180" s="1"/>
      <c r="H180" s="1"/>
      <c r="I180" s="135"/>
      <c r="J180" s="136"/>
      <c r="K180" s="136"/>
      <c r="L180" s="136"/>
      <c r="M180" s="1"/>
      <c r="N180" s="1"/>
      <c r="O180" s="5"/>
      <c r="P180" s="1"/>
      <c r="Q180" s="10"/>
      <c r="R180" s="97" t="str">
        <f t="shared" ref="R180:R183" si="6">IF(S180&gt;0,SUM(L180+S180),"")</f>
        <v/>
      </c>
      <c r="S180" s="92"/>
      <c r="T180" s="10"/>
      <c r="U180" s="177" t="s">
        <v>115</v>
      </c>
      <c r="V180" s="178"/>
      <c r="W180" s="155"/>
      <c r="X180" s="91">
        <v>0.03</v>
      </c>
      <c r="Y180" s="92"/>
      <c r="Z180" s="93" t="str">
        <f t="shared" si="5"/>
        <v/>
      </c>
      <c r="AA180" s="10"/>
      <c r="AB180" s="10"/>
    </row>
    <row r="181" spans="1:28" ht="14.25" hidden="1" customHeight="1" x14ac:dyDescent="0.15">
      <c r="A181" s="4"/>
      <c r="B181" s="135"/>
      <c r="C181" s="136"/>
      <c r="D181" s="136"/>
      <c r="E181" s="99"/>
      <c r="F181" s="1"/>
      <c r="G181" s="1"/>
      <c r="H181" s="1"/>
      <c r="I181" s="135"/>
      <c r="J181" s="136"/>
      <c r="K181" s="136"/>
      <c r="L181" s="136"/>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5"/>
      <c r="C182" s="136"/>
      <c r="D182" s="136"/>
      <c r="E182" s="99"/>
      <c r="F182" s="1"/>
      <c r="G182" s="1"/>
      <c r="H182" s="1"/>
      <c r="I182" s="135"/>
      <c r="J182" s="136"/>
      <c r="K182" s="136"/>
      <c r="L182" s="136"/>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5"/>
      <c r="J183" s="136"/>
      <c r="K183" s="136"/>
      <c r="L183" s="136"/>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117</v>
      </c>
      <c r="C185" s="101">
        <f>+SUM(G179:G182)</f>
        <v>0.03</v>
      </c>
      <c r="D185" s="102" t="s">
        <v>118</v>
      </c>
      <c r="E185" s="103">
        <f>+(C185*SUM(K20:K35))</f>
        <v>80774141.700000003</v>
      </c>
      <c r="F185" s="104"/>
      <c r="G185" s="1"/>
      <c r="H185" s="1"/>
      <c r="I185" s="100" t="s">
        <v>117</v>
      </c>
      <c r="J185" s="101">
        <f>+SUM(M179:M183)</f>
        <v>2.5000000000000001E-2</v>
      </c>
      <c r="K185" s="181" t="s">
        <v>118</v>
      </c>
      <c r="L185" s="136"/>
      <c r="M185" s="103">
        <f>+J185*(SUM(K20:K35))</f>
        <v>67311784.75</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119</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3" t="s">
        <v>120</v>
      </c>
      <c r="B188" s="124"/>
      <c r="C188" s="124"/>
      <c r="D188" s="124"/>
      <c r="E188" s="124"/>
      <c r="F188" s="124"/>
      <c r="G188" s="124"/>
      <c r="H188" s="124"/>
      <c r="I188" s="124"/>
      <c r="J188" s="124"/>
      <c r="K188" s="124"/>
      <c r="L188" s="124"/>
      <c r="M188" s="124"/>
      <c r="N188" s="124"/>
      <c r="O188" s="125"/>
      <c r="P188" s="10"/>
      <c r="Q188" s="10"/>
      <c r="R188" s="10"/>
      <c r="S188" s="10"/>
      <c r="T188" s="10"/>
      <c r="U188" s="10"/>
      <c r="V188" s="10"/>
      <c r="W188" s="10"/>
      <c r="X188" s="10"/>
      <c r="Y188" s="10"/>
      <c r="Z188" s="10"/>
      <c r="AA188" s="10"/>
      <c r="AB188" s="10"/>
    </row>
    <row r="189" spans="1:28" ht="15" customHeight="1" x14ac:dyDescent="0.15">
      <c r="A189" s="126" t="s">
        <v>121</v>
      </c>
      <c r="B189" s="127"/>
      <c r="C189" s="127"/>
      <c r="D189" s="127"/>
      <c r="E189" s="127"/>
      <c r="F189" s="127"/>
      <c r="G189" s="127"/>
      <c r="H189" s="127"/>
      <c r="I189" s="127"/>
      <c r="J189" s="127"/>
      <c r="K189" s="127"/>
      <c r="L189" s="127"/>
      <c r="M189" s="127"/>
      <c r="N189" s="127"/>
      <c r="O189" s="128"/>
      <c r="P189" s="1"/>
      <c r="Q189" s="1"/>
      <c r="R189" s="1"/>
      <c r="S189" s="1"/>
      <c r="T189" s="1"/>
      <c r="U189" s="1"/>
      <c r="V189" s="1"/>
      <c r="W189" s="1"/>
      <c r="X189" s="1"/>
      <c r="Y189" s="1"/>
      <c r="Z189" s="1"/>
      <c r="AA189" s="1"/>
      <c r="AB189" s="1"/>
    </row>
    <row r="190" spans="1:28" ht="14.25" customHeight="1" x14ac:dyDescent="0.15">
      <c r="A190" s="129"/>
      <c r="B190" s="130"/>
      <c r="C190" s="130"/>
      <c r="D190" s="130"/>
      <c r="E190" s="130"/>
      <c r="F190" s="130"/>
      <c r="G190" s="130"/>
      <c r="H190" s="130"/>
      <c r="I190" s="130"/>
      <c r="J190" s="130"/>
      <c r="K190" s="130"/>
      <c r="L190" s="130"/>
      <c r="M190" s="130"/>
      <c r="N190" s="130"/>
      <c r="O190" s="131"/>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2" t="s">
        <v>122</v>
      </c>
      <c r="C192" s="136"/>
      <c r="D192" s="1"/>
      <c r="E192" s="1" t="s">
        <v>123</v>
      </c>
      <c r="F192" s="1"/>
      <c r="G192" s="1"/>
      <c r="H192" s="33" t="s">
        <v>124</v>
      </c>
      <c r="I192" s="1"/>
      <c r="J192" s="1" t="s">
        <v>125</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126</v>
      </c>
      <c r="I193" s="1"/>
      <c r="J193" s="1"/>
      <c r="K193" s="111">
        <v>43525</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3" t="s">
        <v>128</v>
      </c>
      <c r="B197" s="124"/>
      <c r="C197" s="124"/>
      <c r="D197" s="124"/>
      <c r="E197" s="124"/>
      <c r="F197" s="124"/>
      <c r="G197" s="124"/>
      <c r="H197" s="124"/>
      <c r="I197" s="124"/>
      <c r="J197" s="124"/>
      <c r="K197" s="124"/>
      <c r="L197" s="124"/>
      <c r="M197" s="124"/>
      <c r="N197" s="124"/>
      <c r="O197" s="125"/>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80" t="s">
        <v>129</v>
      </c>
      <c r="C199" s="160"/>
      <c r="D199" s="160"/>
      <c r="E199" s="160"/>
      <c r="F199" s="160"/>
      <c r="G199" s="160"/>
      <c r="H199" s="160"/>
      <c r="I199" s="160"/>
      <c r="J199" s="160"/>
      <c r="K199" s="160"/>
      <c r="L199" s="160"/>
      <c r="M199" s="160"/>
      <c r="N199" s="161"/>
      <c r="O199" s="5"/>
      <c r="P199" s="1"/>
      <c r="Q199" s="1"/>
      <c r="R199" s="1"/>
      <c r="S199" s="1"/>
      <c r="T199" s="1"/>
      <c r="U199" s="1"/>
      <c r="V199" s="1"/>
      <c r="W199" s="1"/>
      <c r="X199" s="1"/>
      <c r="Y199" s="1"/>
      <c r="Z199" s="1"/>
      <c r="AA199" s="1"/>
      <c r="AB199" s="1"/>
    </row>
    <row r="200" spans="1:28" ht="14.25" customHeight="1" x14ac:dyDescent="0.15">
      <c r="A200" s="4"/>
      <c r="B200" s="179"/>
      <c r="C200" s="160"/>
      <c r="D200" s="160"/>
      <c r="E200" s="160"/>
      <c r="F200" s="160"/>
      <c r="G200" s="160"/>
      <c r="H200" s="160"/>
      <c r="I200" s="160"/>
      <c r="J200" s="160"/>
      <c r="K200" s="160"/>
      <c r="L200" s="160"/>
      <c r="M200" s="160"/>
      <c r="N200" s="161"/>
      <c r="O200" s="5"/>
      <c r="P200" s="1"/>
      <c r="Q200" s="1"/>
      <c r="R200" s="1"/>
      <c r="S200" s="1"/>
      <c r="T200" s="1"/>
      <c r="U200" s="1"/>
      <c r="V200" s="1"/>
      <c r="W200" s="1"/>
      <c r="X200" s="1"/>
      <c r="Y200" s="1"/>
      <c r="Z200" s="1"/>
      <c r="AA200" s="1"/>
      <c r="AB200" s="1"/>
    </row>
    <row r="201" spans="1:28" ht="14.25" customHeight="1" x14ac:dyDescent="0.15">
      <c r="A201" s="4"/>
      <c r="B201" s="180" t="s">
        <v>130</v>
      </c>
      <c r="C201" s="160"/>
      <c r="D201" s="160"/>
      <c r="E201" s="160"/>
      <c r="F201" s="160"/>
      <c r="G201" s="160"/>
      <c r="H201" s="160"/>
      <c r="I201" s="160"/>
      <c r="J201" s="160"/>
      <c r="K201" s="160"/>
      <c r="L201" s="160"/>
      <c r="M201" s="160"/>
      <c r="N201" s="161"/>
      <c r="O201" s="5"/>
      <c r="P201" s="1"/>
      <c r="Q201" s="1"/>
      <c r="R201" s="1"/>
      <c r="S201" s="1"/>
      <c r="T201" s="1"/>
      <c r="U201" s="1"/>
      <c r="V201" s="1"/>
      <c r="W201" s="1"/>
      <c r="X201" s="1"/>
      <c r="Y201" s="1"/>
      <c r="Z201" s="1"/>
      <c r="AA201" s="1"/>
      <c r="AB201" s="1"/>
    </row>
    <row r="202" spans="1:28" ht="15" customHeight="1" x14ac:dyDescent="0.15">
      <c r="A202" s="4"/>
      <c r="B202" s="107" t="s">
        <v>131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92</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2">
      <c r="A210" s="4"/>
      <c r="B210" s="1"/>
      <c r="C210" s="118"/>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133</v>
      </c>
      <c r="D211" s="1"/>
      <c r="E211" s="1"/>
      <c r="F211" s="1"/>
      <c r="G211" s="108" t="s">
        <v>134</v>
      </c>
      <c r="H211" s="119" t="s">
        <v>135</v>
      </c>
      <c r="I211" s="1"/>
      <c r="J211" s="108" t="s">
        <v>136</v>
      </c>
      <c r="K211" s="119" t="s">
        <v>135</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137</v>
      </c>
      <c r="C212" s="113" t="s">
        <v>126</v>
      </c>
      <c r="D212" s="1"/>
      <c r="E212" s="1"/>
      <c r="F212" s="1"/>
      <c r="G212" s="108" t="s">
        <v>138</v>
      </c>
      <c r="H212" s="119" t="s">
        <v>139</v>
      </c>
      <c r="I212" s="1"/>
      <c r="J212" s="108" t="s">
        <v>140</v>
      </c>
      <c r="K212" s="113" t="s">
        <v>141</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4" xr:uid="{00000000-0002-0000-0000-000000000000}">
      <formula1>INDIRECT(MI_Oferente_Singular!DptoSel7)</formula1>
    </dataValidation>
    <dataValidation type="decimal" allowBlank="1" showErrorMessage="1" sqref="E193" xr:uid="{00000000-0002-0000-0000-000001000000}">
      <formula1>1</formula1>
      <formula2>1000000</formula2>
    </dataValidation>
    <dataValidation type="list" allowBlank="1" showErrorMessage="1" sqref="J25:J35 J57:J107 J114:J160" xr:uid="{00000000-0002-0000-0000-000002000000}">
      <formula1>INDIRECT(I25)</formula1>
    </dataValidation>
    <dataValidation type="list" allowBlank="1" showErrorMessage="1" sqref="J56" xr:uid="{00000000-0002-0000-0000-000003000000}">
      <formula1>INDIRECT(MI_Oferente_Singular!DptoSel9)</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4" xr:uid="{00000000-0002-0000-0000-000006000000}">
      <formula1>INDIRECT(DEPeseldt5)</formula1>
    </dataValidation>
    <dataValidation type="list" allowBlank="1" showErrorMessage="1" sqref="J48" xr:uid="{00000000-0002-0000-0000-000007000000}">
      <formula1>INDIRECT(MI_Oferente_Singular!DptoSel1)</formula1>
    </dataValidation>
    <dataValidation type="list" allowBlank="1" showErrorMessage="1" sqref="J49" xr:uid="{00000000-0002-0000-0000-000008000000}">
      <formula1>INDIRECT(MI_Oferente_Singular!DptoSel2)</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F48:F107 E114:F160 C193 K193" xr:uid="{00000000-0002-0000-0000-00000A000000}">
      <formula1>1</formula1>
      <formula2>401769</formula2>
    </dataValidation>
    <dataValidation type="list" allowBlank="1" showErrorMessage="1" sqref="J23" xr:uid="{00000000-0002-0000-0000-00000B000000}">
      <formula1>INDIRECT(DEPeseldt4)</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list" allowBlank="1" showErrorMessage="1" sqref="J22" xr:uid="{00000000-0002-0000-0000-000010000000}">
      <formula1>INDIRECT(DEPeseldt3)</formula1>
    </dataValidation>
    <dataValidation type="list" allowBlank="1" showErrorMessage="1" sqref="J20" xr:uid="{00000000-0002-0000-0000-000011000000}">
      <formula1>INDIRECT(DEPeseldt1)</formula1>
    </dataValidation>
    <dataValidation type="list" allowBlank="1" showErrorMessage="1" sqref="J53" xr:uid="{00000000-0002-0000-0000-000012000000}">
      <formula1>INDIRECT(MI_Oferente_Singular!DptoSel6)</formula1>
    </dataValidation>
    <dataValidation type="decimal" allowBlank="1" showErrorMessage="1" sqref="M179 S180:S183" xr:uid="{00000000-0002-0000-0000-000013000000}">
      <formula1>0.02</formula1>
      <formula2>0.05</formula2>
    </dataValidation>
    <dataValidation type="list" allowBlank="1" showErrorMessage="1" sqref="J55" xr:uid="{00000000-0002-0000-0000-000014000000}">
      <formula1>INDIRECT(MI_Oferente_Singular!DptoSel8)</formula1>
    </dataValidation>
    <dataValidation type="list" allowBlank="1" showErrorMessage="1" sqref="J50" xr:uid="{00000000-0002-0000-0000-000015000000}">
      <formula1>INDIRECT(MI_Oferente_Singular!DptoSel3)</formula1>
    </dataValidation>
    <dataValidation type="decimal" allowBlank="1" showErrorMessage="1" sqref="B20" xr:uid="{00000000-0002-0000-0000-000016000000}">
      <formula1>100000000</formula1>
      <formula2>999999999</formula2>
    </dataValidation>
    <dataValidation type="decimal" allowBlank="1" showErrorMessage="1" sqref="K48:K107" xr:uid="{00000000-0002-0000-0000-000017000000}">
      <formula1>0</formula1>
      <formula2>99999999999999900</formula2>
    </dataValidation>
    <dataValidation type="list" allowBlank="1" showErrorMessage="1" sqref="J51" xr:uid="{00000000-0002-0000-0000-000019000000}">
      <formula1>INDIRECT(MI_Oferente_Singular!DptoSel4)</formula1>
    </dataValidation>
    <dataValidation type="list" allowBlank="1" showErrorMessage="1" sqref="G167" xr:uid="{00000000-0002-0000-0000-00001A000000}">
      <formula1>SinoA</formula1>
    </dataValidation>
    <dataValidation type="decimal" allowBlank="1" showErrorMessage="1" sqref="K21:K35" xr:uid="{00000000-0002-0000-0000-00001B000000}">
      <formula1>0</formula1>
      <formula2>9999999999</formula2>
    </dataValidation>
    <dataValidation type="list" allowBlank="1" showErrorMessage="1" sqref="J21" xr:uid="{00000000-0002-0000-0000-00001C000000}">
      <formula1>INDIRECT(DEPeseldt2)</formula1>
    </dataValidation>
    <dataValidation type="list" allowBlank="1" showErrorMessage="1" sqref="J52" xr:uid="{00000000-0002-0000-0000-00001D000000}">
      <formula1>INDIRECT(MI_Oferente_Singular!DptoSel5)</formula1>
    </dataValidation>
    <dataValidation type="custom" allowBlank="1" showErrorMessage="1" sqref="H193" xr:uid="{00000000-0002-0000-0000-00001E000000}">
      <formula1>AND(GTE(LEN(H193),MIN((3),(100))),LTE(LEN(H193),MAX((3),(100))))</formula1>
    </dataValidation>
    <dataValidation type="list" allowBlank="1" showErrorMessage="1" sqref="I20:I35 I48:I107 I114:I160" xr:uid="{00000000-0002-0000-0000-00001F000000}">
      <formula1>DEPARTAMENTO</formula1>
    </dataValidation>
    <dataValidation type="decimal" allowBlank="1" showErrorMessage="1" sqref="K114:K160" xr:uid="{00000000-0002-0000-0000-000020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C000000}">
          <x14:formula1>
            <xm:f>Listas!$A$2:$A$4</xm:f>
          </x14:formula1>
          <xm:sqref>C48:C107</xm:sqref>
        </x14:dataValidation>
        <x14:dataValidation type="list" allowBlank="1" showErrorMessage="1" xr:uid="{00000000-0002-0000-0000-00000D000000}">
          <x14:formula1>
            <xm:f>Listas!$B$2:$B$3</xm:f>
          </x14:formula1>
          <xm:sqref>L48:L107 O48:O107 M114:M160 N165 D167</xm:sqref>
        </x14:dataValidation>
        <x14:dataValidation type="list" allowBlank="1" showErrorMessage="1" xr:uid="{00000000-0002-0000-0000-000018000000}">
          <x14:formula1>
            <xm:f>Listas!$D$3:$D$5</xm:f>
          </x14:formula1>
          <xm:sqref>N48:N107</xm:sqref>
        </x14:dataValidation>
        <x14:dataValidation type="list" allowBlank="1" showErrorMessage="1" xr:uid="{00000000-0002-0000-0000-000021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142</v>
      </c>
      <c r="B1" s="120" t="s">
        <v>143</v>
      </c>
      <c r="C1" s="120" t="s">
        <v>144</v>
      </c>
      <c r="D1" s="120" t="s">
        <v>145</v>
      </c>
      <c r="E1" s="120" t="s">
        <v>146</v>
      </c>
      <c r="F1" s="120" t="s">
        <v>147</v>
      </c>
      <c r="G1" s="120" t="s">
        <v>148</v>
      </c>
    </row>
    <row r="2" spans="1:7" ht="14.25" customHeight="1" x14ac:dyDescent="0.2">
      <c r="A2" s="120" t="s">
        <v>56</v>
      </c>
      <c r="B2" s="120" t="s">
        <v>96</v>
      </c>
      <c r="C2" s="120">
        <v>93142008</v>
      </c>
      <c r="D2" s="120" t="s">
        <v>59</v>
      </c>
      <c r="E2" s="120" t="s">
        <v>13</v>
      </c>
      <c r="F2" s="120" t="s">
        <v>149</v>
      </c>
      <c r="G2" s="120" t="s">
        <v>96</v>
      </c>
    </row>
    <row r="3" spans="1:7" ht="14.25" customHeight="1" x14ac:dyDescent="0.2">
      <c r="A3" s="120" t="s">
        <v>47</v>
      </c>
      <c r="B3" s="120" t="s">
        <v>150</v>
      </c>
      <c r="C3" s="120">
        <v>93141500</v>
      </c>
      <c r="D3" s="120" t="s">
        <v>151</v>
      </c>
      <c r="E3" s="120" t="s">
        <v>152</v>
      </c>
      <c r="F3" s="120" t="s">
        <v>153</v>
      </c>
      <c r="G3" s="120" t="s">
        <v>150</v>
      </c>
    </row>
    <row r="4" spans="1:7" ht="14.25" customHeight="1" x14ac:dyDescent="0.2">
      <c r="A4" s="120" t="s">
        <v>154</v>
      </c>
      <c r="C4" s="120">
        <v>93141600</v>
      </c>
      <c r="D4" s="120" t="s">
        <v>155</v>
      </c>
      <c r="F4" s="120" t="s">
        <v>156</v>
      </c>
      <c r="G4" s="120" t="s">
        <v>157</v>
      </c>
    </row>
    <row r="5" spans="1:7" ht="14.25" customHeight="1" x14ac:dyDescent="0.2">
      <c r="C5" s="120">
        <v>86121501</v>
      </c>
      <c r="D5" s="120" t="s">
        <v>158</v>
      </c>
      <c r="F5" s="120" t="s">
        <v>159</v>
      </c>
    </row>
    <row r="6" spans="1:7" ht="14.25" customHeight="1" x14ac:dyDescent="0.2">
      <c r="F6" s="120" t="s">
        <v>160</v>
      </c>
    </row>
    <row r="7" spans="1:7" ht="14.25" customHeight="1" x14ac:dyDescent="0.2">
      <c r="F7" s="120" t="s">
        <v>161</v>
      </c>
    </row>
    <row r="8" spans="1:7" ht="14.25" customHeight="1" x14ac:dyDescent="0.2">
      <c r="F8" s="120" t="s">
        <v>162</v>
      </c>
    </row>
    <row r="9" spans="1:7" ht="14.25" customHeight="1" x14ac:dyDescent="0.2">
      <c r="F9" s="120" t="s">
        <v>163</v>
      </c>
    </row>
    <row r="10" spans="1:7" ht="14.25" customHeight="1" x14ac:dyDescent="0.2">
      <c r="F10" s="120" t="s">
        <v>164</v>
      </c>
    </row>
    <row r="11" spans="1:7" ht="14.25" customHeight="1" x14ac:dyDescent="0.2">
      <c r="F11" s="120" t="s">
        <v>165</v>
      </c>
    </row>
    <row r="12" spans="1:7" ht="14.25" customHeight="1" x14ac:dyDescent="0.2">
      <c r="F12" s="120" t="s">
        <v>166</v>
      </c>
    </row>
    <row r="13" spans="1:7" ht="14.25" customHeight="1" x14ac:dyDescent="0.2">
      <c r="F13" s="120" t="s">
        <v>167</v>
      </c>
    </row>
    <row r="14" spans="1:7" ht="14.25" customHeight="1" x14ac:dyDescent="0.2">
      <c r="F14" s="120" t="s">
        <v>168</v>
      </c>
    </row>
    <row r="15" spans="1:7" ht="14.25" customHeight="1" x14ac:dyDescent="0.2">
      <c r="F15" s="120" t="s">
        <v>169</v>
      </c>
    </row>
    <row r="16" spans="1:7" ht="14.25" customHeight="1" x14ac:dyDescent="0.2">
      <c r="F16" s="120" t="s">
        <v>11</v>
      </c>
    </row>
    <row r="17" spans="6:6" ht="14.25" customHeight="1" x14ac:dyDescent="0.2">
      <c r="F17" s="120" t="s">
        <v>170</v>
      </c>
    </row>
    <row r="18" spans="6:6" ht="14.25" customHeight="1" x14ac:dyDescent="0.2">
      <c r="F18" s="120" t="s">
        <v>171</v>
      </c>
    </row>
    <row r="19" spans="6:6" ht="14.25" customHeight="1" x14ac:dyDescent="0.2">
      <c r="F19" s="120" t="s">
        <v>172</v>
      </c>
    </row>
    <row r="20" spans="6:6" ht="14.25" customHeight="1" x14ac:dyDescent="0.2">
      <c r="F20" s="120" t="s">
        <v>173</v>
      </c>
    </row>
    <row r="21" spans="6:6" ht="14.25" customHeight="1" x14ac:dyDescent="0.2">
      <c r="F21" s="120" t="s">
        <v>174</v>
      </c>
    </row>
    <row r="22" spans="6:6" ht="14.25" customHeight="1" x14ac:dyDescent="0.2">
      <c r="F22" s="120" t="s">
        <v>175</v>
      </c>
    </row>
    <row r="23" spans="6:6" ht="14.25" customHeight="1" x14ac:dyDescent="0.2">
      <c r="F23" s="120" t="s">
        <v>176</v>
      </c>
    </row>
    <row r="24" spans="6:6" ht="14.25" customHeight="1" x14ac:dyDescent="0.2">
      <c r="F24" s="120" t="s">
        <v>177</v>
      </c>
    </row>
    <row r="25" spans="6:6" ht="14.25" customHeight="1" x14ac:dyDescent="0.2">
      <c r="F25" s="120" t="s">
        <v>178</v>
      </c>
    </row>
    <row r="26" spans="6:6" ht="14.25" customHeight="1" x14ac:dyDescent="0.2">
      <c r="F26" s="120" t="s">
        <v>179</v>
      </c>
    </row>
    <row r="27" spans="6:6" ht="14.25" customHeight="1" x14ac:dyDescent="0.2">
      <c r="F27" s="120" t="s">
        <v>180</v>
      </c>
    </row>
    <row r="28" spans="6:6" ht="14.25" customHeight="1" x14ac:dyDescent="0.2">
      <c r="F28" s="120" t="s">
        <v>181</v>
      </c>
    </row>
    <row r="29" spans="6:6" ht="14.25" customHeight="1" x14ac:dyDescent="0.2">
      <c r="F29" s="120" t="s">
        <v>182</v>
      </c>
    </row>
    <row r="30" spans="6:6" ht="14.25" customHeight="1" x14ac:dyDescent="0.2">
      <c r="F30" s="120" t="s">
        <v>183</v>
      </c>
    </row>
    <row r="31" spans="6:6" ht="14.25" customHeight="1" x14ac:dyDescent="0.2">
      <c r="F31" s="120" t="s">
        <v>184</v>
      </c>
    </row>
    <row r="32" spans="6:6" ht="14.25" customHeight="1" x14ac:dyDescent="0.2">
      <c r="F32" s="120" t="s">
        <v>185</v>
      </c>
    </row>
    <row r="33" spans="6:6" ht="14.25" customHeight="1" x14ac:dyDescent="0.2">
      <c r="F33" s="120" t="s">
        <v>186</v>
      </c>
    </row>
    <row r="34" spans="6:6" ht="14.25" customHeight="1" x14ac:dyDescent="0.2">
      <c r="F34" s="120" t="s">
        <v>187</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188</v>
      </c>
      <c r="B1" s="120" t="s">
        <v>189</v>
      </c>
    </row>
    <row r="2" spans="1:2" ht="14.25" customHeight="1" x14ac:dyDescent="0.2">
      <c r="A2" s="120" t="s">
        <v>55</v>
      </c>
      <c r="B2" s="120" t="s">
        <v>56</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190</v>
      </c>
      <c r="B1" s="120" t="s">
        <v>191</v>
      </c>
      <c r="C1" s="120" t="s">
        <v>149</v>
      </c>
      <c r="D1" s="120" t="s">
        <v>153</v>
      </c>
      <c r="E1" s="120" t="s">
        <v>156</v>
      </c>
      <c r="F1" s="120" t="s">
        <v>159</v>
      </c>
      <c r="G1" s="120" t="s">
        <v>192</v>
      </c>
      <c r="H1" s="120" t="s">
        <v>161</v>
      </c>
      <c r="I1" s="120" t="s">
        <v>162</v>
      </c>
      <c r="J1" s="120" t="s">
        <v>163</v>
      </c>
      <c r="K1" s="120" t="s">
        <v>164</v>
      </c>
      <c r="L1" s="120" t="s">
        <v>165</v>
      </c>
      <c r="M1" s="120" t="s">
        <v>166</v>
      </c>
      <c r="N1" s="120" t="s">
        <v>167</v>
      </c>
      <c r="O1" s="120" t="s">
        <v>168</v>
      </c>
      <c r="P1" s="120" t="s">
        <v>169</v>
      </c>
      <c r="Q1" s="120" t="s">
        <v>11</v>
      </c>
      <c r="R1" s="120" t="s">
        <v>170</v>
      </c>
      <c r="S1" s="120" t="s">
        <v>171</v>
      </c>
      <c r="T1" s="120" t="s">
        <v>172</v>
      </c>
      <c r="U1" s="120" t="s">
        <v>193</v>
      </c>
      <c r="V1" s="120" t="s">
        <v>174</v>
      </c>
      <c r="W1" s="120" t="s">
        <v>175</v>
      </c>
      <c r="X1" s="120" t="s">
        <v>176</v>
      </c>
      <c r="Y1" s="120" t="s">
        <v>194</v>
      </c>
      <c r="Z1" s="120" t="s">
        <v>178</v>
      </c>
      <c r="AA1" s="120" t="s">
        <v>179</v>
      </c>
      <c r="AB1" s="120" t="s">
        <v>180</v>
      </c>
      <c r="AC1" s="120" t="s">
        <v>195</v>
      </c>
      <c r="AD1" s="120" t="s">
        <v>182</v>
      </c>
      <c r="AE1" s="120" t="s">
        <v>183</v>
      </c>
      <c r="AF1" s="120" t="s">
        <v>184</v>
      </c>
      <c r="AG1" s="120" t="s">
        <v>196</v>
      </c>
      <c r="AH1" s="120" t="s">
        <v>186</v>
      </c>
      <c r="AI1" s="120" t="s">
        <v>187</v>
      </c>
    </row>
    <row r="2" spans="1:35" ht="14.25" customHeight="1" x14ac:dyDescent="0.15">
      <c r="B2" s="121" t="s">
        <v>191</v>
      </c>
      <c r="C2" s="121" t="s">
        <v>197</v>
      </c>
      <c r="D2" s="121" t="s">
        <v>198</v>
      </c>
      <c r="E2" s="121" t="s">
        <v>199</v>
      </c>
      <c r="F2" s="121" t="s">
        <v>200</v>
      </c>
      <c r="G2" s="121" t="s">
        <v>201</v>
      </c>
      <c r="H2" s="121" t="s">
        <v>202</v>
      </c>
      <c r="I2" s="121" t="s">
        <v>203</v>
      </c>
      <c r="J2" s="121" t="s">
        <v>204</v>
      </c>
      <c r="K2" s="121" t="s">
        <v>205</v>
      </c>
      <c r="L2" s="121" t="s">
        <v>206</v>
      </c>
      <c r="M2" s="121" t="s">
        <v>207</v>
      </c>
      <c r="N2" s="121" t="s">
        <v>208</v>
      </c>
      <c r="O2" s="121" t="s">
        <v>209</v>
      </c>
      <c r="P2" s="121" t="s">
        <v>210</v>
      </c>
      <c r="Q2" s="121" t="s">
        <v>211</v>
      </c>
      <c r="R2" s="121" t="s">
        <v>212</v>
      </c>
      <c r="S2" s="121" t="s">
        <v>213</v>
      </c>
      <c r="T2" s="121" t="s">
        <v>214</v>
      </c>
      <c r="U2" s="121" t="s">
        <v>215</v>
      </c>
      <c r="V2" s="121" t="s">
        <v>216</v>
      </c>
      <c r="W2" s="121" t="s">
        <v>217</v>
      </c>
      <c r="X2" s="121" t="s">
        <v>218</v>
      </c>
      <c r="Y2" s="121" t="s">
        <v>219</v>
      </c>
      <c r="Z2" s="121" t="s">
        <v>220</v>
      </c>
      <c r="AA2" s="121" t="s">
        <v>221</v>
      </c>
      <c r="AB2" s="121" t="s">
        <v>222</v>
      </c>
      <c r="AC2" s="121" t="s">
        <v>223</v>
      </c>
      <c r="AD2" s="121" t="s">
        <v>224</v>
      </c>
      <c r="AE2" s="121" t="s">
        <v>225</v>
      </c>
      <c r="AF2" s="121" t="s">
        <v>226</v>
      </c>
      <c r="AG2" s="121" t="s">
        <v>227</v>
      </c>
      <c r="AH2" s="121" t="s">
        <v>228</v>
      </c>
      <c r="AI2" s="121" t="s">
        <v>229</v>
      </c>
    </row>
    <row r="3" spans="1:35" ht="14.25" customHeight="1" x14ac:dyDescent="0.2">
      <c r="A3" s="120" t="s">
        <v>149</v>
      </c>
      <c r="C3" s="121" t="s">
        <v>230</v>
      </c>
      <c r="D3" s="121" t="s">
        <v>231</v>
      </c>
      <c r="E3" s="121" t="s">
        <v>156</v>
      </c>
      <c r="F3" s="121" t="s">
        <v>232</v>
      </c>
      <c r="G3" s="122" t="s">
        <v>233</v>
      </c>
      <c r="H3" s="121" t="s">
        <v>234</v>
      </c>
      <c r="I3" s="121" t="s">
        <v>235</v>
      </c>
      <c r="J3" s="121" t="s">
        <v>236</v>
      </c>
      <c r="K3" s="121" t="s">
        <v>237</v>
      </c>
      <c r="L3" s="121" t="s">
        <v>238</v>
      </c>
      <c r="M3" s="121" t="s">
        <v>239</v>
      </c>
      <c r="N3" s="121" t="s">
        <v>240</v>
      </c>
      <c r="O3" s="121" t="s">
        <v>241</v>
      </c>
      <c r="P3" s="121" t="s">
        <v>242</v>
      </c>
      <c r="Q3" s="121" t="s">
        <v>243</v>
      </c>
      <c r="R3" s="121" t="s">
        <v>244</v>
      </c>
      <c r="S3" s="121" t="s">
        <v>245</v>
      </c>
      <c r="T3" s="121" t="s">
        <v>246</v>
      </c>
      <c r="U3" s="121" t="s">
        <v>237</v>
      </c>
      <c r="V3" s="121" t="s">
        <v>247</v>
      </c>
      <c r="W3" s="121" t="s">
        <v>248</v>
      </c>
      <c r="X3" s="121" t="s">
        <v>249</v>
      </c>
      <c r="Y3" s="121" t="s">
        <v>250</v>
      </c>
      <c r="Z3" s="121" t="s">
        <v>251</v>
      </c>
      <c r="AA3" s="121" t="s">
        <v>252</v>
      </c>
      <c r="AB3" s="121" t="s">
        <v>253</v>
      </c>
      <c r="AC3" s="121" t="s">
        <v>254</v>
      </c>
      <c r="AD3" s="121" t="s">
        <v>255</v>
      </c>
      <c r="AE3" s="121" t="s">
        <v>256</v>
      </c>
      <c r="AF3" s="121" t="s">
        <v>257</v>
      </c>
      <c r="AG3" s="121" t="s">
        <v>258</v>
      </c>
      <c r="AH3" s="121" t="s">
        <v>259</v>
      </c>
      <c r="AI3" s="121" t="s">
        <v>260</v>
      </c>
    </row>
    <row r="4" spans="1:35" ht="14.25" customHeight="1" x14ac:dyDescent="0.2">
      <c r="A4" s="120" t="s">
        <v>153</v>
      </c>
      <c r="C4" s="121" t="s">
        <v>261</v>
      </c>
      <c r="D4" s="121" t="s">
        <v>262</v>
      </c>
      <c r="E4" s="121" t="s">
        <v>263</v>
      </c>
      <c r="F4" s="121" t="s">
        <v>264</v>
      </c>
      <c r="G4" s="122" t="s">
        <v>265</v>
      </c>
      <c r="H4" s="121" t="s">
        <v>266</v>
      </c>
      <c r="I4" s="121" t="s">
        <v>267</v>
      </c>
      <c r="J4" s="121" t="s">
        <v>268</v>
      </c>
      <c r="K4" s="121" t="s">
        <v>269</v>
      </c>
      <c r="L4" s="121" t="s">
        <v>270</v>
      </c>
      <c r="M4" s="121" t="s">
        <v>271</v>
      </c>
      <c r="N4" s="121" t="s">
        <v>272</v>
      </c>
      <c r="O4" s="121" t="s">
        <v>273</v>
      </c>
      <c r="P4" s="121" t="s">
        <v>256</v>
      </c>
      <c r="Q4" s="121" t="s">
        <v>249</v>
      </c>
      <c r="R4" s="121" t="s">
        <v>274</v>
      </c>
      <c r="S4" s="121" t="s">
        <v>275</v>
      </c>
      <c r="T4" s="121" t="s">
        <v>276</v>
      </c>
      <c r="U4" s="121" t="s">
        <v>277</v>
      </c>
      <c r="V4" s="121" t="s">
        <v>278</v>
      </c>
      <c r="W4" s="121" t="s">
        <v>279</v>
      </c>
      <c r="X4" s="121" t="s">
        <v>280</v>
      </c>
      <c r="Y4" s="121" t="s">
        <v>281</v>
      </c>
      <c r="Z4" s="121" t="s">
        <v>282</v>
      </c>
      <c r="AA4" s="121" t="s">
        <v>256</v>
      </c>
      <c r="AB4" s="121" t="s">
        <v>283</v>
      </c>
      <c r="AC4" s="121" t="s">
        <v>181</v>
      </c>
      <c r="AD4" s="121" t="s">
        <v>237</v>
      </c>
      <c r="AE4" s="121" t="s">
        <v>284</v>
      </c>
      <c r="AF4" s="121" t="s">
        <v>285</v>
      </c>
      <c r="AG4" s="121" t="s">
        <v>286</v>
      </c>
      <c r="AH4" s="121" t="s">
        <v>287</v>
      </c>
      <c r="AI4" s="121" t="s">
        <v>288</v>
      </c>
    </row>
    <row r="5" spans="1:35" ht="14.25" customHeight="1" x14ac:dyDescent="0.2">
      <c r="A5" s="120" t="s">
        <v>156</v>
      </c>
      <c r="C5" s="121" t="s">
        <v>289</v>
      </c>
      <c r="D5" s="121" t="s">
        <v>290</v>
      </c>
      <c r="E5" s="121" t="s">
        <v>291</v>
      </c>
      <c r="F5" s="121" t="s">
        <v>292</v>
      </c>
      <c r="G5" s="122" t="s">
        <v>293</v>
      </c>
      <c r="H5" s="121" t="s">
        <v>294</v>
      </c>
      <c r="I5" s="121" t="s">
        <v>295</v>
      </c>
      <c r="J5" s="121" t="s">
        <v>296</v>
      </c>
      <c r="K5" s="121" t="s">
        <v>297</v>
      </c>
      <c r="L5" s="121" t="s">
        <v>298</v>
      </c>
      <c r="M5" s="121" t="s">
        <v>283</v>
      </c>
      <c r="N5" s="121" t="s">
        <v>299</v>
      </c>
      <c r="O5" s="121" t="s">
        <v>300</v>
      </c>
      <c r="P5" s="121" t="s">
        <v>301</v>
      </c>
      <c r="Q5" s="121" t="s">
        <v>302</v>
      </c>
      <c r="R5" s="121" t="s">
        <v>303</v>
      </c>
      <c r="S5" s="121" t="s">
        <v>304</v>
      </c>
      <c r="T5" s="121" t="s">
        <v>305</v>
      </c>
      <c r="U5" s="121" t="s">
        <v>306</v>
      </c>
      <c r="V5" s="121" t="s">
        <v>307</v>
      </c>
      <c r="W5" s="121" t="s">
        <v>308</v>
      </c>
      <c r="X5" s="121" t="s">
        <v>309</v>
      </c>
      <c r="Y5" s="121" t="s">
        <v>310</v>
      </c>
      <c r="Z5" s="121" t="s">
        <v>311</v>
      </c>
      <c r="AA5" s="121" t="s">
        <v>312</v>
      </c>
      <c r="AB5" s="121" t="s">
        <v>313</v>
      </c>
      <c r="AD5" s="121" t="s">
        <v>314</v>
      </c>
      <c r="AE5" s="121" t="s">
        <v>315</v>
      </c>
      <c r="AF5" s="121" t="s">
        <v>316</v>
      </c>
      <c r="AG5" s="121" t="s">
        <v>317</v>
      </c>
      <c r="AH5" s="121" t="s">
        <v>318</v>
      </c>
      <c r="AI5" s="121" t="s">
        <v>319</v>
      </c>
    </row>
    <row r="6" spans="1:35" ht="14.25" customHeight="1" x14ac:dyDescent="0.2">
      <c r="A6" s="120" t="s">
        <v>159</v>
      </c>
      <c r="C6" s="121" t="s">
        <v>320</v>
      </c>
      <c r="D6" s="121" t="s">
        <v>321</v>
      </c>
      <c r="E6" s="121" t="s">
        <v>322</v>
      </c>
      <c r="F6" s="121" t="s">
        <v>323</v>
      </c>
      <c r="G6" s="122" t="s">
        <v>324</v>
      </c>
      <c r="H6" s="121" t="s">
        <v>325</v>
      </c>
      <c r="I6" s="121" t="s">
        <v>326</v>
      </c>
      <c r="J6" s="121" t="s">
        <v>327</v>
      </c>
      <c r="K6" s="121" t="s">
        <v>328</v>
      </c>
      <c r="L6" s="121" t="s">
        <v>329</v>
      </c>
      <c r="M6" s="121" t="s">
        <v>161</v>
      </c>
      <c r="N6" s="121" t="s">
        <v>330</v>
      </c>
      <c r="O6" s="121" t="s">
        <v>331</v>
      </c>
      <c r="P6" s="121" t="s">
        <v>332</v>
      </c>
      <c r="Q6" s="121" t="s">
        <v>333</v>
      </c>
      <c r="R6" s="121" t="s">
        <v>334</v>
      </c>
      <c r="S6" s="121" t="s">
        <v>335</v>
      </c>
      <c r="T6" s="121" t="s">
        <v>336</v>
      </c>
      <c r="U6" s="121" t="s">
        <v>337</v>
      </c>
      <c r="V6" s="121" t="s">
        <v>338</v>
      </c>
      <c r="W6" s="121" t="s">
        <v>339</v>
      </c>
      <c r="X6" s="121" t="s">
        <v>340</v>
      </c>
      <c r="Y6" s="121" t="s">
        <v>341</v>
      </c>
      <c r="Z6" s="121" t="s">
        <v>342</v>
      </c>
      <c r="AA6" s="121" t="s">
        <v>343</v>
      </c>
      <c r="AB6" s="121" t="s">
        <v>344</v>
      </c>
      <c r="AD6" s="121" t="s">
        <v>345</v>
      </c>
      <c r="AE6" s="121" t="s">
        <v>346</v>
      </c>
      <c r="AF6" s="121" t="s">
        <v>347</v>
      </c>
      <c r="AG6" s="121" t="s">
        <v>271</v>
      </c>
      <c r="AH6" s="121" t="s">
        <v>348</v>
      </c>
      <c r="AI6" s="121" t="s">
        <v>349</v>
      </c>
    </row>
    <row r="7" spans="1:35" ht="14.25" customHeight="1" x14ac:dyDescent="0.2">
      <c r="A7" s="120" t="s">
        <v>192</v>
      </c>
      <c r="C7" s="121" t="s">
        <v>350</v>
      </c>
      <c r="D7" s="121" t="s">
        <v>351</v>
      </c>
      <c r="E7" s="121" t="s">
        <v>352</v>
      </c>
      <c r="F7" s="121" t="s">
        <v>353</v>
      </c>
      <c r="G7" s="122" t="s">
        <v>354</v>
      </c>
      <c r="H7" s="121" t="s">
        <v>355</v>
      </c>
      <c r="I7" s="121" t="s">
        <v>356</v>
      </c>
      <c r="J7" s="121" t="s">
        <v>357</v>
      </c>
      <c r="K7" s="121" t="s">
        <v>358</v>
      </c>
      <c r="L7" s="121" t="s">
        <v>359</v>
      </c>
      <c r="M7" s="121" t="s">
        <v>360</v>
      </c>
      <c r="N7" s="121" t="s">
        <v>361</v>
      </c>
      <c r="O7" s="121" t="s">
        <v>362</v>
      </c>
      <c r="P7" s="121" t="s">
        <v>363</v>
      </c>
      <c r="Q7" s="121" t="s">
        <v>364</v>
      </c>
      <c r="R7" s="121" t="s">
        <v>365</v>
      </c>
      <c r="T7" s="121" t="s">
        <v>366</v>
      </c>
      <c r="U7" s="121" t="s">
        <v>367</v>
      </c>
      <c r="V7" s="121" t="s">
        <v>368</v>
      </c>
      <c r="W7" s="121" t="s">
        <v>369</v>
      </c>
      <c r="X7" s="121" t="s">
        <v>370</v>
      </c>
      <c r="Y7" s="121" t="s">
        <v>371</v>
      </c>
      <c r="Z7" s="121" t="s">
        <v>372</v>
      </c>
      <c r="AA7" s="121" t="s">
        <v>169</v>
      </c>
      <c r="AB7" s="121" t="s">
        <v>373</v>
      </c>
      <c r="AD7" s="121" t="s">
        <v>374</v>
      </c>
      <c r="AE7" s="121" t="s">
        <v>375</v>
      </c>
      <c r="AF7" s="121" t="s">
        <v>376</v>
      </c>
      <c r="AG7" s="121" t="s">
        <v>161</v>
      </c>
      <c r="AH7" s="121" t="s">
        <v>377</v>
      </c>
    </row>
    <row r="8" spans="1:35" ht="14.25" customHeight="1" x14ac:dyDescent="0.2">
      <c r="A8" s="120" t="s">
        <v>161</v>
      </c>
      <c r="C8" s="121" t="s">
        <v>378</v>
      </c>
      <c r="D8" s="121" t="s">
        <v>379</v>
      </c>
      <c r="E8" s="121" t="s">
        <v>380</v>
      </c>
      <c r="F8" s="121" t="s">
        <v>381</v>
      </c>
      <c r="G8" s="122" t="s">
        <v>382</v>
      </c>
      <c r="H8" s="121" t="s">
        <v>383</v>
      </c>
      <c r="I8" s="121" t="s">
        <v>384</v>
      </c>
      <c r="J8" s="121" t="s">
        <v>385</v>
      </c>
      <c r="K8" s="121" t="s">
        <v>386</v>
      </c>
      <c r="L8" s="121" t="s">
        <v>387</v>
      </c>
      <c r="M8" s="121" t="s">
        <v>388</v>
      </c>
      <c r="N8" s="121" t="s">
        <v>389</v>
      </c>
      <c r="O8" s="121" t="s">
        <v>390</v>
      </c>
      <c r="P8" s="121" t="s">
        <v>391</v>
      </c>
      <c r="Q8" s="121" t="s">
        <v>392</v>
      </c>
      <c r="R8" s="121" t="s">
        <v>393</v>
      </c>
      <c r="T8" s="121" t="s">
        <v>394</v>
      </c>
      <c r="U8" s="121" t="s">
        <v>395</v>
      </c>
      <c r="V8" s="121" t="s">
        <v>396</v>
      </c>
      <c r="W8" s="121" t="s">
        <v>397</v>
      </c>
      <c r="X8" s="121" t="s">
        <v>326</v>
      </c>
      <c r="Y8" s="121" t="s">
        <v>398</v>
      </c>
      <c r="Z8" s="121" t="s">
        <v>399</v>
      </c>
      <c r="AA8" s="121" t="s">
        <v>400</v>
      </c>
      <c r="AB8" s="121" t="s">
        <v>401</v>
      </c>
      <c r="AD8" s="121" t="s">
        <v>402</v>
      </c>
      <c r="AE8" s="121" t="s">
        <v>403</v>
      </c>
      <c r="AF8" s="121" t="s">
        <v>404</v>
      </c>
      <c r="AG8" s="121" t="s">
        <v>405</v>
      </c>
      <c r="AH8" s="121" t="s">
        <v>406</v>
      </c>
    </row>
    <row r="9" spans="1:35" ht="14.25" customHeight="1" x14ac:dyDescent="0.2">
      <c r="A9" s="120" t="s">
        <v>162</v>
      </c>
      <c r="C9" s="121" t="s">
        <v>407</v>
      </c>
      <c r="D9" s="121" t="s">
        <v>408</v>
      </c>
      <c r="E9" s="121" t="s">
        <v>409</v>
      </c>
      <c r="F9" s="121" t="s">
        <v>410</v>
      </c>
      <c r="G9" s="122" t="s">
        <v>411</v>
      </c>
      <c r="H9" s="121" t="s">
        <v>245</v>
      </c>
      <c r="I9" s="121" t="s">
        <v>412</v>
      </c>
      <c r="J9" s="121" t="s">
        <v>413</v>
      </c>
      <c r="K9" s="121" t="s">
        <v>414</v>
      </c>
      <c r="L9" s="121" t="s">
        <v>415</v>
      </c>
      <c r="M9" s="121" t="s">
        <v>416</v>
      </c>
      <c r="N9" s="121" t="s">
        <v>417</v>
      </c>
      <c r="O9" s="121" t="s">
        <v>418</v>
      </c>
      <c r="P9" s="121" t="s">
        <v>419</v>
      </c>
      <c r="Q9" s="121" t="s">
        <v>420</v>
      </c>
      <c r="R9" s="121" t="s">
        <v>421</v>
      </c>
      <c r="T9" s="121" t="s">
        <v>422</v>
      </c>
      <c r="U9" s="121" t="s">
        <v>423</v>
      </c>
      <c r="V9" s="121" t="s">
        <v>424</v>
      </c>
      <c r="W9" s="121" t="s">
        <v>425</v>
      </c>
      <c r="X9" s="121" t="s">
        <v>426</v>
      </c>
      <c r="Y9" s="121" t="s">
        <v>427</v>
      </c>
      <c r="Z9" s="121" t="s">
        <v>428</v>
      </c>
      <c r="AA9" s="121" t="s">
        <v>429</v>
      </c>
      <c r="AB9" s="121" t="s">
        <v>430</v>
      </c>
      <c r="AD9" s="121" t="s">
        <v>431</v>
      </c>
      <c r="AE9" s="121" t="s">
        <v>432</v>
      </c>
      <c r="AF9" s="121" t="s">
        <v>433</v>
      </c>
      <c r="AG9" s="121" t="s">
        <v>434</v>
      </c>
    </row>
    <row r="10" spans="1:35" ht="14.25" customHeight="1" x14ac:dyDescent="0.2">
      <c r="A10" s="120" t="s">
        <v>163</v>
      </c>
      <c r="C10" s="121" t="s">
        <v>435</v>
      </c>
      <c r="D10" s="121" t="s">
        <v>436</v>
      </c>
      <c r="F10" s="121" t="s">
        <v>437</v>
      </c>
      <c r="G10" s="122" t="s">
        <v>438</v>
      </c>
      <c r="H10" s="121" t="s">
        <v>439</v>
      </c>
      <c r="I10" s="121" t="s">
        <v>162</v>
      </c>
      <c r="J10" s="121" t="s">
        <v>440</v>
      </c>
      <c r="K10" s="121" t="s">
        <v>441</v>
      </c>
      <c r="L10" s="121" t="s">
        <v>442</v>
      </c>
      <c r="M10" s="121" t="s">
        <v>443</v>
      </c>
      <c r="N10" s="121" t="s">
        <v>444</v>
      </c>
      <c r="O10" s="121" t="s">
        <v>445</v>
      </c>
      <c r="P10" s="121" t="s">
        <v>446</v>
      </c>
      <c r="Q10" s="121" t="s">
        <v>447</v>
      </c>
      <c r="R10" s="121" t="s">
        <v>448</v>
      </c>
      <c r="T10" s="121" t="s">
        <v>449</v>
      </c>
      <c r="U10" s="121" t="s">
        <v>450</v>
      </c>
      <c r="V10" s="121" t="s">
        <v>451</v>
      </c>
      <c r="W10" s="121" t="s">
        <v>452</v>
      </c>
      <c r="X10" s="121" t="s">
        <v>453</v>
      </c>
      <c r="Y10" s="121" t="s">
        <v>454</v>
      </c>
      <c r="Z10" s="121" t="s">
        <v>455</v>
      </c>
      <c r="AA10" s="121" t="s">
        <v>456</v>
      </c>
      <c r="AB10" s="121" t="s">
        <v>457</v>
      </c>
      <c r="AD10" s="121" t="s">
        <v>161</v>
      </c>
      <c r="AE10" s="121" t="s">
        <v>458</v>
      </c>
      <c r="AF10" s="121" t="s">
        <v>459</v>
      </c>
      <c r="AG10" s="121" t="s">
        <v>460</v>
      </c>
    </row>
    <row r="11" spans="1:35" ht="14.25" customHeight="1" x14ac:dyDescent="0.2">
      <c r="A11" s="120" t="s">
        <v>164</v>
      </c>
      <c r="C11" s="121" t="s">
        <v>461</v>
      </c>
      <c r="D11" s="121" t="s">
        <v>462</v>
      </c>
      <c r="F11" s="121" t="s">
        <v>463</v>
      </c>
      <c r="G11" s="122" t="s">
        <v>464</v>
      </c>
      <c r="H11" s="121" t="s">
        <v>465</v>
      </c>
      <c r="I11" s="121" t="s">
        <v>466</v>
      </c>
      <c r="J11" s="121" t="s">
        <v>467</v>
      </c>
      <c r="K11" s="121" t="s">
        <v>468</v>
      </c>
      <c r="L11" s="121" t="s">
        <v>469</v>
      </c>
      <c r="M11" s="121" t="s">
        <v>470</v>
      </c>
      <c r="N11" s="121" t="s">
        <v>471</v>
      </c>
      <c r="O11" s="121" t="s">
        <v>472</v>
      </c>
      <c r="P11" s="121" t="s">
        <v>473</v>
      </c>
      <c r="Q11" s="121" t="s">
        <v>474</v>
      </c>
      <c r="R11" s="121" t="s">
        <v>475</v>
      </c>
      <c r="T11" s="121" t="s">
        <v>476</v>
      </c>
      <c r="U11" s="121" t="s">
        <v>477</v>
      </c>
      <c r="V11" s="121" t="s">
        <v>478</v>
      </c>
      <c r="W11" s="121" t="s">
        <v>479</v>
      </c>
      <c r="X11" s="121" t="s">
        <v>251</v>
      </c>
      <c r="Y11" s="121" t="s">
        <v>480</v>
      </c>
      <c r="Z11" s="121" t="s">
        <v>481</v>
      </c>
      <c r="AA11" s="121" t="s">
        <v>482</v>
      </c>
      <c r="AB11" s="121" t="s">
        <v>483</v>
      </c>
      <c r="AD11" s="121" t="s">
        <v>484</v>
      </c>
      <c r="AE11" s="121" t="s">
        <v>485</v>
      </c>
      <c r="AF11" s="121" t="s">
        <v>486</v>
      </c>
      <c r="AG11" s="121" t="s">
        <v>487</v>
      </c>
    </row>
    <row r="12" spans="1:35" ht="14.25" customHeight="1" x14ac:dyDescent="0.2">
      <c r="A12" s="120" t="s">
        <v>165</v>
      </c>
      <c r="C12" s="121" t="s">
        <v>488</v>
      </c>
      <c r="D12" s="121" t="s">
        <v>489</v>
      </c>
      <c r="F12" s="121" t="s">
        <v>490</v>
      </c>
      <c r="G12" s="122" t="s">
        <v>491</v>
      </c>
      <c r="H12" s="121" t="s">
        <v>492</v>
      </c>
      <c r="I12" s="121" t="s">
        <v>256</v>
      </c>
      <c r="J12" s="121" t="s">
        <v>493</v>
      </c>
      <c r="K12" s="121" t="s">
        <v>494</v>
      </c>
      <c r="L12" s="121" t="s">
        <v>495</v>
      </c>
      <c r="M12" s="121" t="s">
        <v>496</v>
      </c>
      <c r="N12" s="121" t="s">
        <v>497</v>
      </c>
      <c r="O12" s="121" t="s">
        <v>498</v>
      </c>
      <c r="P12" s="121" t="s">
        <v>499</v>
      </c>
      <c r="Q12" s="121" t="s">
        <v>500</v>
      </c>
      <c r="T12" s="121" t="s">
        <v>501</v>
      </c>
      <c r="U12" s="121" t="s">
        <v>502</v>
      </c>
      <c r="V12" s="121" t="s">
        <v>503</v>
      </c>
      <c r="W12" s="121" t="s">
        <v>504</v>
      </c>
      <c r="X12" s="121" t="s">
        <v>505</v>
      </c>
      <c r="Y12" s="121" t="s">
        <v>506</v>
      </c>
      <c r="Z12" s="121" t="s">
        <v>507</v>
      </c>
      <c r="AA12" s="121" t="s">
        <v>508</v>
      </c>
      <c r="AB12" s="121" t="s">
        <v>509</v>
      </c>
      <c r="AD12" s="121" t="s">
        <v>500</v>
      </c>
      <c r="AE12" s="121" t="s">
        <v>510</v>
      </c>
      <c r="AF12" s="121" t="s">
        <v>511</v>
      </c>
      <c r="AG12" s="121" t="s">
        <v>512</v>
      </c>
    </row>
    <row r="13" spans="1:35" ht="14.25" customHeight="1" x14ac:dyDescent="0.2">
      <c r="A13" s="120" t="s">
        <v>166</v>
      </c>
      <c r="C13" s="121" t="s">
        <v>513</v>
      </c>
      <c r="D13" s="121" t="s">
        <v>514</v>
      </c>
      <c r="F13" s="121" t="s">
        <v>515</v>
      </c>
      <c r="G13" s="122" t="s">
        <v>516</v>
      </c>
      <c r="H13" s="121" t="s">
        <v>517</v>
      </c>
      <c r="I13" s="121" t="s">
        <v>518</v>
      </c>
      <c r="J13" s="121" t="s">
        <v>519</v>
      </c>
      <c r="K13" s="121" t="s">
        <v>520</v>
      </c>
      <c r="L13" s="121" t="s">
        <v>521</v>
      </c>
      <c r="M13" s="121" t="s">
        <v>414</v>
      </c>
      <c r="N13" s="121" t="s">
        <v>522</v>
      </c>
      <c r="O13" s="121" t="s">
        <v>523</v>
      </c>
      <c r="P13" s="121" t="s">
        <v>524</v>
      </c>
      <c r="Q13" s="121" t="s">
        <v>525</v>
      </c>
      <c r="T13" s="121" t="s">
        <v>526</v>
      </c>
      <c r="U13" s="121" t="s">
        <v>527</v>
      </c>
      <c r="V13" s="121" t="s">
        <v>528</v>
      </c>
      <c r="W13" s="121" t="s">
        <v>529</v>
      </c>
      <c r="X13" s="121" t="s">
        <v>530</v>
      </c>
      <c r="Y13" s="121" t="s">
        <v>531</v>
      </c>
      <c r="Z13" s="121" t="s">
        <v>532</v>
      </c>
      <c r="AA13" s="121" t="s">
        <v>533</v>
      </c>
      <c r="AB13" s="121" t="s">
        <v>534</v>
      </c>
      <c r="AD13" s="121" t="s">
        <v>535</v>
      </c>
      <c r="AE13" s="121" t="s">
        <v>536</v>
      </c>
      <c r="AF13" s="121" t="s">
        <v>537</v>
      </c>
      <c r="AG13" s="121" t="s">
        <v>323</v>
      </c>
    </row>
    <row r="14" spans="1:35" ht="14.25" customHeight="1" x14ac:dyDescent="0.2">
      <c r="A14" s="120" t="s">
        <v>167</v>
      </c>
      <c r="D14" s="121" t="s">
        <v>538</v>
      </c>
      <c r="F14" s="121" t="s">
        <v>539</v>
      </c>
      <c r="G14" s="122" t="s">
        <v>540</v>
      </c>
      <c r="H14" s="121" t="s">
        <v>169</v>
      </c>
      <c r="I14" s="121" t="s">
        <v>163</v>
      </c>
      <c r="J14" s="121" t="s">
        <v>541</v>
      </c>
      <c r="K14" s="121" t="s">
        <v>542</v>
      </c>
      <c r="L14" s="121" t="s">
        <v>543</v>
      </c>
      <c r="M14" s="121" t="s">
        <v>544</v>
      </c>
      <c r="N14" s="121" t="s">
        <v>545</v>
      </c>
      <c r="O14" s="121" t="s">
        <v>546</v>
      </c>
      <c r="P14" s="121" t="s">
        <v>547</v>
      </c>
      <c r="Q14" s="121" t="s">
        <v>78</v>
      </c>
      <c r="T14" s="121" t="s">
        <v>548</v>
      </c>
      <c r="U14" s="121" t="s">
        <v>549</v>
      </c>
      <c r="V14" s="121" t="s">
        <v>550</v>
      </c>
      <c r="W14" s="121" t="s">
        <v>550</v>
      </c>
      <c r="X14" s="121" t="s">
        <v>169</v>
      </c>
      <c r="Y14" s="121" t="s">
        <v>551</v>
      </c>
      <c r="Z14" s="121" t="s">
        <v>552</v>
      </c>
      <c r="AA14" s="121" t="s">
        <v>553</v>
      </c>
      <c r="AB14" s="121" t="s">
        <v>554</v>
      </c>
      <c r="AD14" s="121" t="s">
        <v>555</v>
      </c>
      <c r="AE14" s="121" t="s">
        <v>556</v>
      </c>
      <c r="AF14" s="121" t="s">
        <v>557</v>
      </c>
      <c r="AG14" s="121" t="s">
        <v>558</v>
      </c>
    </row>
    <row r="15" spans="1:35" ht="14.25" customHeight="1" x14ac:dyDescent="0.2">
      <c r="A15" s="120" t="s">
        <v>168</v>
      </c>
      <c r="D15" s="121" t="s">
        <v>271</v>
      </c>
      <c r="F15" s="121" t="s">
        <v>559</v>
      </c>
      <c r="G15" s="122" t="s">
        <v>560</v>
      </c>
      <c r="H15" s="121" t="s">
        <v>561</v>
      </c>
      <c r="I15" s="121" t="s">
        <v>562</v>
      </c>
      <c r="J15" s="121" t="s">
        <v>563</v>
      </c>
      <c r="K15" s="121" t="s">
        <v>564</v>
      </c>
      <c r="L15" s="121" t="s">
        <v>565</v>
      </c>
      <c r="M15" s="121" t="s">
        <v>566</v>
      </c>
      <c r="N15" s="121" t="s">
        <v>567</v>
      </c>
      <c r="O15" s="121" t="s">
        <v>568</v>
      </c>
      <c r="P15" s="121" t="s">
        <v>569</v>
      </c>
      <c r="Q15" s="121" t="s">
        <v>570</v>
      </c>
      <c r="T15" s="121" t="s">
        <v>571</v>
      </c>
      <c r="U15" s="121" t="s">
        <v>572</v>
      </c>
      <c r="V15" s="121" t="s">
        <v>573</v>
      </c>
      <c r="W15" s="121" t="s">
        <v>574</v>
      </c>
      <c r="X15" s="121" t="s">
        <v>575</v>
      </c>
      <c r="Y15" s="121" t="s">
        <v>576</v>
      </c>
      <c r="Z15" s="121" t="s">
        <v>577</v>
      </c>
      <c r="AB15" s="121" t="s">
        <v>578</v>
      </c>
      <c r="AD15" s="121" t="s">
        <v>579</v>
      </c>
      <c r="AE15" s="121" t="s">
        <v>580</v>
      </c>
      <c r="AF15" s="121" t="s">
        <v>581</v>
      </c>
      <c r="AG15" s="121" t="s">
        <v>582</v>
      </c>
    </row>
    <row r="16" spans="1:35" ht="14.25" customHeight="1" x14ac:dyDescent="0.2">
      <c r="A16" s="120" t="s">
        <v>169</v>
      </c>
      <c r="D16" s="121" t="s">
        <v>252</v>
      </c>
      <c r="F16" s="121" t="s">
        <v>448</v>
      </c>
      <c r="G16" s="122" t="s">
        <v>583</v>
      </c>
      <c r="H16" s="121" t="s">
        <v>584</v>
      </c>
      <c r="I16" s="121" t="s">
        <v>585</v>
      </c>
      <c r="J16" s="121" t="s">
        <v>586</v>
      </c>
      <c r="K16" s="121" t="s">
        <v>587</v>
      </c>
      <c r="L16" s="121" t="s">
        <v>588</v>
      </c>
      <c r="M16" s="121" t="s">
        <v>589</v>
      </c>
      <c r="N16" s="121" t="s">
        <v>590</v>
      </c>
      <c r="O16" s="121" t="s">
        <v>591</v>
      </c>
      <c r="P16" s="121" t="s">
        <v>592</v>
      </c>
      <c r="Q16" s="121" t="s">
        <v>593</v>
      </c>
      <c r="T16" s="121" t="s">
        <v>594</v>
      </c>
      <c r="U16" s="121" t="s">
        <v>595</v>
      </c>
      <c r="V16" s="121" t="s">
        <v>596</v>
      </c>
      <c r="W16" s="121" t="s">
        <v>597</v>
      </c>
      <c r="X16" s="121" t="s">
        <v>598</v>
      </c>
      <c r="Y16" s="121" t="s">
        <v>599</v>
      </c>
      <c r="AB16" s="121" t="s">
        <v>600</v>
      </c>
      <c r="AD16" s="121" t="s">
        <v>601</v>
      </c>
      <c r="AE16" s="121" t="s">
        <v>602</v>
      </c>
      <c r="AF16" s="121" t="s">
        <v>603</v>
      </c>
      <c r="AG16" s="121" t="s">
        <v>604</v>
      </c>
    </row>
    <row r="17" spans="1:33" ht="14.25" customHeight="1" x14ac:dyDescent="0.2">
      <c r="A17" s="120" t="s">
        <v>11</v>
      </c>
      <c r="D17" s="121" t="s">
        <v>345</v>
      </c>
      <c r="F17" s="121" t="s">
        <v>605</v>
      </c>
      <c r="G17" s="122" t="s">
        <v>606</v>
      </c>
      <c r="H17" s="121" t="s">
        <v>607</v>
      </c>
      <c r="I17" s="121" t="s">
        <v>608</v>
      </c>
      <c r="J17" s="121" t="s">
        <v>609</v>
      </c>
      <c r="K17" s="121" t="s">
        <v>610</v>
      </c>
      <c r="L17" s="121" t="s">
        <v>611</v>
      </c>
      <c r="M17" s="121" t="s">
        <v>612</v>
      </c>
      <c r="N17" s="121" t="s">
        <v>613</v>
      </c>
      <c r="O17" s="121" t="s">
        <v>614</v>
      </c>
      <c r="P17" s="121" t="s">
        <v>615</v>
      </c>
      <c r="Q17" s="121" t="s">
        <v>58</v>
      </c>
      <c r="T17" s="121" t="s">
        <v>616</v>
      </c>
      <c r="U17" s="121" t="s">
        <v>617</v>
      </c>
      <c r="V17" s="121" t="s">
        <v>618</v>
      </c>
      <c r="W17" s="121" t="s">
        <v>619</v>
      </c>
      <c r="X17" s="121" t="s">
        <v>620</v>
      </c>
      <c r="Y17" s="121" t="s">
        <v>621</v>
      </c>
      <c r="AD17" s="121" t="s">
        <v>622</v>
      </c>
      <c r="AE17" s="121" t="s">
        <v>623</v>
      </c>
      <c r="AF17" s="121" t="s">
        <v>624</v>
      </c>
      <c r="AG17" s="121" t="s">
        <v>625</v>
      </c>
    </row>
    <row r="18" spans="1:33" ht="14.25" customHeight="1" x14ac:dyDescent="0.2">
      <c r="A18" s="120" t="s">
        <v>170</v>
      </c>
      <c r="D18" s="121" t="s">
        <v>626</v>
      </c>
      <c r="F18" s="121" t="s">
        <v>627</v>
      </c>
      <c r="G18" s="122" t="s">
        <v>628</v>
      </c>
      <c r="H18" s="121" t="s">
        <v>629</v>
      </c>
      <c r="I18" s="121" t="s">
        <v>630</v>
      </c>
      <c r="J18" s="121" t="s">
        <v>631</v>
      </c>
      <c r="K18" s="121" t="s">
        <v>632</v>
      </c>
      <c r="L18" s="121" t="s">
        <v>633</v>
      </c>
      <c r="M18" s="121" t="s">
        <v>634</v>
      </c>
      <c r="N18" s="121" t="s">
        <v>635</v>
      </c>
      <c r="O18" s="121" t="s">
        <v>636</v>
      </c>
      <c r="P18" s="121" t="s">
        <v>637</v>
      </c>
      <c r="Q18" s="121" t="s">
        <v>638</v>
      </c>
      <c r="T18" s="121" t="s">
        <v>639</v>
      </c>
      <c r="V18" s="121" t="s">
        <v>640</v>
      </c>
      <c r="W18" s="121" t="s">
        <v>641</v>
      </c>
      <c r="X18" s="121" t="s">
        <v>642</v>
      </c>
      <c r="Y18" s="121" t="s">
        <v>643</v>
      </c>
      <c r="AD18" s="121" t="s">
        <v>644</v>
      </c>
      <c r="AE18" s="121" t="s">
        <v>645</v>
      </c>
      <c r="AF18" s="121" t="s">
        <v>646</v>
      </c>
      <c r="AG18" s="121" t="s">
        <v>647</v>
      </c>
    </row>
    <row r="19" spans="1:33" ht="14.25" customHeight="1" x14ac:dyDescent="0.2">
      <c r="A19" s="120" t="s">
        <v>171</v>
      </c>
      <c r="D19" s="121" t="s">
        <v>648</v>
      </c>
      <c r="F19" s="121" t="s">
        <v>543</v>
      </c>
      <c r="G19" s="122" t="s">
        <v>649</v>
      </c>
      <c r="H19" s="121" t="s">
        <v>650</v>
      </c>
      <c r="I19" s="121" t="s">
        <v>651</v>
      </c>
      <c r="J19" s="121" t="s">
        <v>652</v>
      </c>
      <c r="L19" s="121" t="s">
        <v>653</v>
      </c>
      <c r="M19" s="121" t="s">
        <v>654</v>
      </c>
      <c r="N19" s="121" t="s">
        <v>655</v>
      </c>
      <c r="O19" s="121" t="s">
        <v>656</v>
      </c>
      <c r="P19" s="121" t="s">
        <v>657</v>
      </c>
      <c r="Q19" s="121" t="s">
        <v>658</v>
      </c>
      <c r="T19" s="121" t="s">
        <v>659</v>
      </c>
      <c r="V19" s="121" t="s">
        <v>660</v>
      </c>
      <c r="W19" s="121" t="s">
        <v>661</v>
      </c>
      <c r="X19" s="121" t="s">
        <v>662</v>
      </c>
      <c r="Y19" s="121" t="s">
        <v>663</v>
      </c>
      <c r="AD19" s="121" t="s">
        <v>664</v>
      </c>
      <c r="AE19" s="121" t="s">
        <v>665</v>
      </c>
      <c r="AF19" s="121" t="s">
        <v>666</v>
      </c>
      <c r="AG19" s="121" t="s">
        <v>667</v>
      </c>
    </row>
    <row r="20" spans="1:33" ht="14.25" customHeight="1" x14ac:dyDescent="0.2">
      <c r="A20" s="120" t="s">
        <v>172</v>
      </c>
      <c r="D20" s="121" t="s">
        <v>668</v>
      </c>
      <c r="F20" s="121" t="s">
        <v>669</v>
      </c>
      <c r="G20" s="122" t="s">
        <v>670</v>
      </c>
      <c r="H20" s="121" t="s">
        <v>671</v>
      </c>
      <c r="I20" s="121" t="s">
        <v>672</v>
      </c>
      <c r="J20" s="121" t="s">
        <v>673</v>
      </c>
      <c r="L20" s="121" t="s">
        <v>617</v>
      </c>
      <c r="M20" s="121" t="s">
        <v>674</v>
      </c>
      <c r="N20" s="121" t="s">
        <v>675</v>
      </c>
      <c r="O20" s="121" t="s">
        <v>676</v>
      </c>
      <c r="P20" s="121" t="s">
        <v>677</v>
      </c>
      <c r="Q20" s="121" t="s">
        <v>678</v>
      </c>
      <c r="T20" s="121" t="s">
        <v>679</v>
      </c>
      <c r="V20" s="121" t="s">
        <v>680</v>
      </c>
      <c r="W20" s="121" t="s">
        <v>681</v>
      </c>
      <c r="X20" s="121" t="s">
        <v>682</v>
      </c>
      <c r="Y20" s="121" t="s">
        <v>683</v>
      </c>
      <c r="AD20" s="121" t="s">
        <v>684</v>
      </c>
      <c r="AE20" s="121" t="s">
        <v>685</v>
      </c>
      <c r="AF20" s="121" t="s">
        <v>686</v>
      </c>
      <c r="AG20" s="121" t="s">
        <v>687</v>
      </c>
    </row>
    <row r="21" spans="1:33" ht="14.25" customHeight="1" x14ac:dyDescent="0.2">
      <c r="A21" s="120" t="s">
        <v>193</v>
      </c>
      <c r="D21" s="121" t="s">
        <v>431</v>
      </c>
      <c r="F21" s="121" t="s">
        <v>688</v>
      </c>
      <c r="G21" s="122" t="s">
        <v>689</v>
      </c>
      <c r="H21" s="121" t="s">
        <v>690</v>
      </c>
      <c r="I21" s="121" t="s">
        <v>691</v>
      </c>
      <c r="J21" s="121" t="s">
        <v>692</v>
      </c>
      <c r="L21" s="121" t="s">
        <v>693</v>
      </c>
      <c r="M21" s="121" t="s">
        <v>694</v>
      </c>
      <c r="N21" s="121" t="s">
        <v>695</v>
      </c>
      <c r="O21" s="121" t="s">
        <v>696</v>
      </c>
      <c r="P21" s="121" t="s">
        <v>697</v>
      </c>
      <c r="Q21" s="121" t="s">
        <v>698</v>
      </c>
      <c r="T21" s="121" t="s">
        <v>699</v>
      </c>
      <c r="V21" s="121" t="s">
        <v>700</v>
      </c>
      <c r="W21" s="121" t="s">
        <v>701</v>
      </c>
      <c r="X21" s="121" t="s">
        <v>702</v>
      </c>
      <c r="Y21" s="121" t="s">
        <v>703</v>
      </c>
      <c r="AD21" s="121" t="s">
        <v>704</v>
      </c>
      <c r="AE21" s="121" t="s">
        <v>705</v>
      </c>
      <c r="AF21" s="121" t="s">
        <v>706</v>
      </c>
      <c r="AG21" s="121" t="s">
        <v>707</v>
      </c>
    </row>
    <row r="22" spans="1:33" ht="14.25" customHeight="1" x14ac:dyDescent="0.2">
      <c r="A22" s="120" t="s">
        <v>174</v>
      </c>
      <c r="D22" s="121" t="s">
        <v>466</v>
      </c>
      <c r="F22" s="121" t="s">
        <v>708</v>
      </c>
      <c r="G22" s="122" t="s">
        <v>709</v>
      </c>
      <c r="H22" s="121" t="s">
        <v>710</v>
      </c>
      <c r="I22" s="121" t="s">
        <v>711</v>
      </c>
      <c r="J22" s="121" t="s">
        <v>180</v>
      </c>
      <c r="M22" s="121" t="s">
        <v>712</v>
      </c>
      <c r="N22" s="121" t="s">
        <v>713</v>
      </c>
      <c r="O22" s="121" t="s">
        <v>714</v>
      </c>
      <c r="P22" s="121" t="s">
        <v>715</v>
      </c>
      <c r="Q22" s="121" t="s">
        <v>69</v>
      </c>
      <c r="T22" s="121" t="s">
        <v>716</v>
      </c>
      <c r="V22" s="121" t="s">
        <v>717</v>
      </c>
      <c r="W22" s="121" t="s">
        <v>718</v>
      </c>
      <c r="X22" s="121" t="s">
        <v>496</v>
      </c>
      <c r="Y22" s="121" t="s">
        <v>719</v>
      </c>
      <c r="AD22" s="121" t="s">
        <v>720</v>
      </c>
      <c r="AE22" s="121" t="s">
        <v>721</v>
      </c>
      <c r="AF22" s="121" t="s">
        <v>722</v>
      </c>
      <c r="AG22" s="121" t="s">
        <v>723</v>
      </c>
    </row>
    <row r="23" spans="1:33" ht="14.25" customHeight="1" x14ac:dyDescent="0.2">
      <c r="A23" s="120" t="s">
        <v>175</v>
      </c>
      <c r="D23" s="121" t="s">
        <v>724</v>
      </c>
      <c r="F23" s="121" t="s">
        <v>725</v>
      </c>
      <c r="G23" s="122" t="s">
        <v>726</v>
      </c>
      <c r="H23" s="121" t="s">
        <v>727</v>
      </c>
      <c r="I23" s="121" t="s">
        <v>728</v>
      </c>
      <c r="J23" s="121" t="s">
        <v>729</v>
      </c>
      <c r="M23" s="121" t="s">
        <v>730</v>
      </c>
      <c r="N23" s="121" t="s">
        <v>731</v>
      </c>
      <c r="O23" s="121" t="s">
        <v>732</v>
      </c>
      <c r="P23" s="121" t="s">
        <v>733</v>
      </c>
      <c r="Q23" s="121" t="s">
        <v>79</v>
      </c>
      <c r="T23" s="121" t="s">
        <v>734</v>
      </c>
      <c r="V23" s="121" t="s">
        <v>729</v>
      </c>
      <c r="W23" s="121" t="s">
        <v>520</v>
      </c>
      <c r="X23" s="121" t="s">
        <v>735</v>
      </c>
      <c r="Y23" s="121" t="s">
        <v>736</v>
      </c>
      <c r="AD23" s="121" t="s">
        <v>737</v>
      </c>
      <c r="AE23" s="121" t="s">
        <v>738</v>
      </c>
      <c r="AF23" s="121" t="s">
        <v>739</v>
      </c>
      <c r="AG23" s="121" t="s">
        <v>740</v>
      </c>
    </row>
    <row r="24" spans="1:33" ht="14.25" customHeight="1" x14ac:dyDescent="0.2">
      <c r="A24" s="120" t="s">
        <v>176</v>
      </c>
      <c r="D24" s="121" t="s">
        <v>741</v>
      </c>
      <c r="F24" s="121" t="s">
        <v>742</v>
      </c>
      <c r="H24" s="121" t="s">
        <v>743</v>
      </c>
      <c r="I24" s="121" t="s">
        <v>744</v>
      </c>
      <c r="J24" s="121" t="s">
        <v>745</v>
      </c>
      <c r="M24" s="121" t="s">
        <v>746</v>
      </c>
      <c r="N24" s="121" t="s">
        <v>747</v>
      </c>
      <c r="O24" s="121" t="s">
        <v>748</v>
      </c>
      <c r="P24" s="121" t="s">
        <v>749</v>
      </c>
      <c r="Q24" s="121" t="s">
        <v>750</v>
      </c>
      <c r="T24" s="121" t="s">
        <v>751</v>
      </c>
      <c r="V24" s="121" t="s">
        <v>752</v>
      </c>
      <c r="W24" s="121" t="s">
        <v>753</v>
      </c>
      <c r="X24" s="121" t="s">
        <v>754</v>
      </c>
      <c r="Y24" s="121" t="s">
        <v>755</v>
      </c>
      <c r="AD24" s="121" t="s">
        <v>756</v>
      </c>
      <c r="AE24" s="121" t="s">
        <v>757</v>
      </c>
      <c r="AF24" s="121" t="s">
        <v>758</v>
      </c>
      <c r="AG24" s="121" t="s">
        <v>759</v>
      </c>
    </row>
    <row r="25" spans="1:33" ht="14.25" customHeight="1" x14ac:dyDescent="0.2">
      <c r="A25" s="120" t="s">
        <v>194</v>
      </c>
      <c r="D25" s="121" t="s">
        <v>760</v>
      </c>
      <c r="F25" s="121" t="s">
        <v>761</v>
      </c>
      <c r="H25" s="121" t="s">
        <v>730</v>
      </c>
      <c r="I25" s="121" t="s">
        <v>762</v>
      </c>
      <c r="J25" s="121" t="s">
        <v>763</v>
      </c>
      <c r="M25" s="121" t="s">
        <v>764</v>
      </c>
      <c r="N25" s="121" t="s">
        <v>765</v>
      </c>
      <c r="O25" s="121" t="s">
        <v>766</v>
      </c>
      <c r="P25" s="121" t="s">
        <v>767</v>
      </c>
      <c r="Q25" s="121" t="s">
        <v>60</v>
      </c>
      <c r="T25" s="121" t="s">
        <v>652</v>
      </c>
      <c r="V25" s="121" t="s">
        <v>768</v>
      </c>
      <c r="W25" s="121" t="s">
        <v>769</v>
      </c>
      <c r="X25" s="121" t="s">
        <v>770</v>
      </c>
      <c r="Y25" s="121" t="s">
        <v>771</v>
      </c>
      <c r="AD25" s="121" t="s">
        <v>772</v>
      </c>
      <c r="AE25" s="121" t="s">
        <v>773</v>
      </c>
      <c r="AF25" s="121" t="s">
        <v>774</v>
      </c>
      <c r="AG25" s="121" t="s">
        <v>775</v>
      </c>
    </row>
    <row r="26" spans="1:33" ht="14.25" customHeight="1" x14ac:dyDescent="0.2">
      <c r="A26" s="120" t="s">
        <v>178</v>
      </c>
      <c r="D26" s="121" t="s">
        <v>163</v>
      </c>
      <c r="H26" s="121" t="s">
        <v>776</v>
      </c>
      <c r="I26" s="121" t="s">
        <v>777</v>
      </c>
      <c r="J26" s="121" t="s">
        <v>778</v>
      </c>
      <c r="M26" s="121" t="s">
        <v>779</v>
      </c>
      <c r="N26" s="121" t="s">
        <v>780</v>
      </c>
      <c r="O26" s="121" t="s">
        <v>781</v>
      </c>
      <c r="P26" s="121" t="s">
        <v>782</v>
      </c>
      <c r="Q26" s="121" t="s">
        <v>783</v>
      </c>
      <c r="T26" s="121" t="s">
        <v>784</v>
      </c>
      <c r="V26" s="121" t="s">
        <v>785</v>
      </c>
      <c r="W26" s="121" t="s">
        <v>786</v>
      </c>
      <c r="X26" s="121" t="s">
        <v>787</v>
      </c>
      <c r="Y26" s="121" t="s">
        <v>788</v>
      </c>
      <c r="AD26" s="121" t="s">
        <v>789</v>
      </c>
      <c r="AE26" s="121" t="s">
        <v>790</v>
      </c>
      <c r="AF26" s="121" t="s">
        <v>791</v>
      </c>
      <c r="AG26" s="121" t="s">
        <v>510</v>
      </c>
    </row>
    <row r="27" spans="1:33" ht="14.25" customHeight="1" x14ac:dyDescent="0.2">
      <c r="A27" s="120" t="s">
        <v>179</v>
      </c>
      <c r="D27" s="121" t="s">
        <v>792</v>
      </c>
      <c r="H27" s="121" t="s">
        <v>793</v>
      </c>
      <c r="I27" s="121" t="s">
        <v>794</v>
      </c>
      <c r="J27" s="121" t="s">
        <v>795</v>
      </c>
      <c r="M27" s="121" t="s">
        <v>796</v>
      </c>
      <c r="N27" s="121" t="s">
        <v>797</v>
      </c>
      <c r="O27" s="121" t="s">
        <v>798</v>
      </c>
      <c r="P27" s="121" t="s">
        <v>799</v>
      </c>
      <c r="Q27" s="121" t="s">
        <v>607</v>
      </c>
      <c r="T27" s="121" t="s">
        <v>800</v>
      </c>
      <c r="V27" s="121" t="s">
        <v>801</v>
      </c>
      <c r="W27" s="121" t="s">
        <v>802</v>
      </c>
      <c r="X27" s="121" t="s">
        <v>803</v>
      </c>
      <c r="Y27" s="121" t="s">
        <v>804</v>
      </c>
      <c r="AD27" s="121" t="s">
        <v>805</v>
      </c>
      <c r="AE27" s="121" t="s">
        <v>183</v>
      </c>
      <c r="AF27" s="121" t="s">
        <v>806</v>
      </c>
      <c r="AG27" s="121" t="s">
        <v>320</v>
      </c>
    </row>
    <row r="28" spans="1:33" ht="14.25" customHeight="1" x14ac:dyDescent="0.2">
      <c r="A28" s="120" t="s">
        <v>180</v>
      </c>
      <c r="D28" s="121" t="s">
        <v>807</v>
      </c>
      <c r="H28" s="121" t="s">
        <v>808</v>
      </c>
      <c r="I28" s="121" t="s">
        <v>809</v>
      </c>
      <c r="J28" s="121" t="s">
        <v>810</v>
      </c>
      <c r="M28" s="121" t="s">
        <v>811</v>
      </c>
      <c r="O28" s="121" t="s">
        <v>692</v>
      </c>
      <c r="P28" s="121" t="s">
        <v>812</v>
      </c>
      <c r="Q28" s="121" t="s">
        <v>813</v>
      </c>
      <c r="T28" s="121" t="s">
        <v>814</v>
      </c>
      <c r="V28" s="121" t="s">
        <v>815</v>
      </c>
      <c r="W28" s="121" t="s">
        <v>765</v>
      </c>
      <c r="X28" s="121" t="s">
        <v>816</v>
      </c>
      <c r="Y28" s="121" t="s">
        <v>817</v>
      </c>
      <c r="AD28" s="121" t="s">
        <v>818</v>
      </c>
      <c r="AE28" s="121" t="s">
        <v>819</v>
      </c>
      <c r="AF28" s="121" t="s">
        <v>820</v>
      </c>
      <c r="AG28" s="121" t="s">
        <v>821</v>
      </c>
    </row>
    <row r="29" spans="1:33" ht="14.25" customHeight="1" x14ac:dyDescent="0.2">
      <c r="A29" s="120" t="s">
        <v>195</v>
      </c>
      <c r="D29" s="121" t="s">
        <v>822</v>
      </c>
      <c r="H29" s="121" t="s">
        <v>823</v>
      </c>
      <c r="I29" s="121" t="s">
        <v>824</v>
      </c>
      <c r="J29" s="121" t="s">
        <v>825</v>
      </c>
      <c r="M29" s="121" t="s">
        <v>826</v>
      </c>
      <c r="O29" s="121" t="s">
        <v>827</v>
      </c>
      <c r="P29" s="121" t="s">
        <v>828</v>
      </c>
      <c r="Q29" s="121" t="s">
        <v>829</v>
      </c>
      <c r="T29" s="121" t="s">
        <v>830</v>
      </c>
      <c r="V29" s="121" t="s">
        <v>831</v>
      </c>
      <c r="W29" s="121" t="s">
        <v>832</v>
      </c>
      <c r="X29" s="121" t="s">
        <v>833</v>
      </c>
      <c r="Y29" s="121" t="s">
        <v>834</v>
      </c>
      <c r="AD29" s="121" t="s">
        <v>835</v>
      </c>
      <c r="AF29" s="121" t="s">
        <v>836</v>
      </c>
      <c r="AG29" s="121" t="s">
        <v>837</v>
      </c>
    </row>
    <row r="30" spans="1:33" ht="14.25" customHeight="1" x14ac:dyDescent="0.2">
      <c r="A30" s="120" t="s">
        <v>182</v>
      </c>
      <c r="D30" s="121" t="s">
        <v>838</v>
      </c>
      <c r="H30" s="121" t="s">
        <v>583</v>
      </c>
      <c r="I30" s="121" t="s">
        <v>839</v>
      </c>
      <c r="M30" s="121" t="s">
        <v>840</v>
      </c>
      <c r="O30" s="121" t="s">
        <v>841</v>
      </c>
      <c r="P30" s="121" t="s">
        <v>842</v>
      </c>
      <c r="Q30" s="121" t="s">
        <v>843</v>
      </c>
      <c r="T30" s="121" t="s">
        <v>844</v>
      </c>
      <c r="V30" s="121" t="s">
        <v>845</v>
      </c>
      <c r="W30" s="121" t="s">
        <v>846</v>
      </c>
      <c r="X30" s="121" t="s">
        <v>847</v>
      </c>
      <c r="Y30" s="121" t="s">
        <v>488</v>
      </c>
      <c r="AD30" s="121" t="s">
        <v>607</v>
      </c>
      <c r="AF30" s="121" t="s">
        <v>848</v>
      </c>
      <c r="AG30" s="121" t="s">
        <v>849</v>
      </c>
    </row>
    <row r="31" spans="1:33" ht="14.25" customHeight="1" x14ac:dyDescent="0.2">
      <c r="A31" s="120" t="s">
        <v>183</v>
      </c>
      <c r="D31" s="121" t="s">
        <v>850</v>
      </c>
      <c r="H31" s="121" t="s">
        <v>851</v>
      </c>
      <c r="I31" s="121" t="s">
        <v>852</v>
      </c>
      <c r="M31" s="121" t="s">
        <v>853</v>
      </c>
      <c r="O31" s="121" t="s">
        <v>854</v>
      </c>
      <c r="P31" s="121" t="s">
        <v>855</v>
      </c>
      <c r="Q31" s="121" t="s">
        <v>856</v>
      </c>
      <c r="T31" s="121" t="s">
        <v>857</v>
      </c>
      <c r="V31" s="121" t="s">
        <v>858</v>
      </c>
      <c r="W31" s="121" t="s">
        <v>859</v>
      </c>
      <c r="X31" s="121" t="s">
        <v>860</v>
      </c>
      <c r="Y31" s="121" t="s">
        <v>861</v>
      </c>
      <c r="AD31" s="121" t="s">
        <v>862</v>
      </c>
      <c r="AF31" s="121" t="s">
        <v>863</v>
      </c>
      <c r="AG31" s="121" t="s">
        <v>753</v>
      </c>
    </row>
    <row r="32" spans="1:33" ht="14.25" customHeight="1" x14ac:dyDescent="0.2">
      <c r="A32" s="120" t="s">
        <v>184</v>
      </c>
      <c r="D32" s="121" t="s">
        <v>864</v>
      </c>
      <c r="H32" s="121" t="s">
        <v>865</v>
      </c>
      <c r="I32" s="121" t="s">
        <v>866</v>
      </c>
      <c r="M32" s="121" t="s">
        <v>867</v>
      </c>
      <c r="O32" s="121" t="s">
        <v>868</v>
      </c>
      <c r="P32" s="121" t="s">
        <v>869</v>
      </c>
      <c r="Q32" s="121" t="s">
        <v>870</v>
      </c>
      <c r="T32" s="121" t="s">
        <v>871</v>
      </c>
      <c r="V32" s="121" t="s">
        <v>872</v>
      </c>
      <c r="X32" s="121" t="s">
        <v>873</v>
      </c>
      <c r="Y32" s="121" t="s">
        <v>874</v>
      </c>
      <c r="AD32" s="121" t="s">
        <v>875</v>
      </c>
      <c r="AF32" s="121" t="s">
        <v>876</v>
      </c>
      <c r="AG32" s="121" t="s">
        <v>877</v>
      </c>
    </row>
    <row r="33" spans="1:33" ht="14.25" customHeight="1" x14ac:dyDescent="0.2">
      <c r="A33" s="120" t="s">
        <v>196</v>
      </c>
      <c r="D33" s="121" t="s">
        <v>878</v>
      </c>
      <c r="H33" s="121" t="s">
        <v>879</v>
      </c>
      <c r="I33" s="121" t="s">
        <v>880</v>
      </c>
      <c r="M33" s="121" t="s">
        <v>881</v>
      </c>
      <c r="O33" s="121" t="s">
        <v>882</v>
      </c>
      <c r="Q33" s="121" t="s">
        <v>61</v>
      </c>
      <c r="T33" s="121" t="s">
        <v>883</v>
      </c>
      <c r="X33" s="121" t="s">
        <v>884</v>
      </c>
      <c r="Y33" s="121" t="s">
        <v>885</v>
      </c>
      <c r="AD33" s="121" t="s">
        <v>886</v>
      </c>
      <c r="AF33" s="121" t="s">
        <v>887</v>
      </c>
      <c r="AG33" s="121" t="s">
        <v>888</v>
      </c>
    </row>
    <row r="34" spans="1:33" ht="14.25" customHeight="1" x14ac:dyDescent="0.2">
      <c r="A34" s="120" t="s">
        <v>186</v>
      </c>
      <c r="D34" s="121" t="s">
        <v>889</v>
      </c>
      <c r="H34" s="121" t="s">
        <v>890</v>
      </c>
      <c r="I34" s="121" t="s">
        <v>891</v>
      </c>
      <c r="M34" s="121" t="s">
        <v>892</v>
      </c>
      <c r="Q34" s="121" t="s">
        <v>893</v>
      </c>
      <c r="T34" s="121" t="s">
        <v>894</v>
      </c>
      <c r="X34" s="121" t="s">
        <v>895</v>
      </c>
      <c r="Y34" s="121" t="s">
        <v>83</v>
      </c>
      <c r="AD34" s="121" t="s">
        <v>896</v>
      </c>
      <c r="AF34" s="121" t="s">
        <v>897</v>
      </c>
      <c r="AG34" s="121" t="s">
        <v>757</v>
      </c>
    </row>
    <row r="35" spans="1:33" ht="14.25" customHeight="1" x14ac:dyDescent="0.2">
      <c r="A35" s="120" t="s">
        <v>187</v>
      </c>
      <c r="D35" s="121" t="s">
        <v>898</v>
      </c>
      <c r="H35" s="121" t="s">
        <v>899</v>
      </c>
      <c r="I35" s="121" t="s">
        <v>900</v>
      </c>
      <c r="M35" s="121" t="s">
        <v>901</v>
      </c>
      <c r="Q35" s="121" t="s">
        <v>902</v>
      </c>
      <c r="T35" s="121" t="s">
        <v>903</v>
      </c>
      <c r="X35" s="121" t="s">
        <v>510</v>
      </c>
      <c r="Y35" s="121" t="s">
        <v>507</v>
      </c>
      <c r="AD35" s="121" t="s">
        <v>904</v>
      </c>
      <c r="AF35" s="121" t="s">
        <v>905</v>
      </c>
      <c r="AG35" s="121" t="s">
        <v>906</v>
      </c>
    </row>
    <row r="36" spans="1:33" ht="14.25" customHeight="1" x14ac:dyDescent="0.2">
      <c r="A36" s="120" t="s">
        <v>191</v>
      </c>
      <c r="D36" s="121" t="s">
        <v>382</v>
      </c>
      <c r="H36" s="121" t="s">
        <v>907</v>
      </c>
      <c r="I36" s="121" t="s">
        <v>908</v>
      </c>
      <c r="M36" s="121" t="s">
        <v>909</v>
      </c>
      <c r="Q36" s="121" t="s">
        <v>80</v>
      </c>
      <c r="T36" s="121" t="s">
        <v>910</v>
      </c>
      <c r="X36" s="121" t="s">
        <v>911</v>
      </c>
      <c r="Y36" s="121" t="s">
        <v>912</v>
      </c>
      <c r="AD36" s="121" t="s">
        <v>913</v>
      </c>
      <c r="AF36" s="121" t="s">
        <v>914</v>
      </c>
      <c r="AG36" s="121" t="s">
        <v>915</v>
      </c>
    </row>
    <row r="37" spans="1:33" ht="14.25" customHeight="1" x14ac:dyDescent="0.15">
      <c r="D37" s="121" t="s">
        <v>916</v>
      </c>
      <c r="H37" s="121" t="s">
        <v>917</v>
      </c>
      <c r="I37" s="121" t="s">
        <v>918</v>
      </c>
      <c r="M37" s="121" t="s">
        <v>919</v>
      </c>
      <c r="Q37" s="121" t="s">
        <v>920</v>
      </c>
      <c r="T37" s="121" t="s">
        <v>921</v>
      </c>
      <c r="X37" s="121" t="s">
        <v>922</v>
      </c>
      <c r="Y37" s="121" t="s">
        <v>923</v>
      </c>
      <c r="AD37" s="121" t="s">
        <v>924</v>
      </c>
      <c r="AF37" s="121" t="s">
        <v>925</v>
      </c>
      <c r="AG37" s="121" t="s">
        <v>926</v>
      </c>
    </row>
    <row r="38" spans="1:33" ht="14.25" customHeight="1" x14ac:dyDescent="0.15">
      <c r="D38" s="121" t="s">
        <v>737</v>
      </c>
      <c r="H38" s="121" t="s">
        <v>927</v>
      </c>
      <c r="I38" s="121" t="s">
        <v>928</v>
      </c>
      <c r="M38" s="121" t="s">
        <v>929</v>
      </c>
      <c r="Q38" s="121" t="s">
        <v>930</v>
      </c>
      <c r="T38" s="121" t="s">
        <v>931</v>
      </c>
      <c r="X38" s="121" t="s">
        <v>932</v>
      </c>
      <c r="Y38" s="121" t="s">
        <v>933</v>
      </c>
      <c r="AD38" s="121" t="s">
        <v>934</v>
      </c>
      <c r="AF38" s="121" t="s">
        <v>935</v>
      </c>
      <c r="AG38" s="121" t="s">
        <v>936</v>
      </c>
    </row>
    <row r="39" spans="1:33" ht="14.25" customHeight="1" x14ac:dyDescent="0.15">
      <c r="D39" s="121" t="s">
        <v>424</v>
      </c>
      <c r="H39" s="121" t="s">
        <v>892</v>
      </c>
      <c r="I39" s="121" t="s">
        <v>937</v>
      </c>
      <c r="M39" s="121" t="s">
        <v>183</v>
      </c>
      <c r="Q39" s="121" t="s">
        <v>938</v>
      </c>
      <c r="T39" s="121" t="s">
        <v>939</v>
      </c>
      <c r="X39" s="121" t="s">
        <v>940</v>
      </c>
      <c r="Y39" s="121" t="s">
        <v>941</v>
      </c>
      <c r="AD39" s="121" t="s">
        <v>942</v>
      </c>
      <c r="AF39" s="121" t="s">
        <v>943</v>
      </c>
      <c r="AG39" s="121" t="s">
        <v>944</v>
      </c>
    </row>
    <row r="40" spans="1:33" ht="14.25" customHeight="1" x14ac:dyDescent="0.15">
      <c r="D40" s="121" t="s">
        <v>945</v>
      </c>
      <c r="H40" s="121" t="s">
        <v>946</v>
      </c>
      <c r="I40" s="121" t="s">
        <v>947</v>
      </c>
      <c r="M40" s="121" t="s">
        <v>948</v>
      </c>
      <c r="Q40" s="121" t="s">
        <v>529</v>
      </c>
      <c r="X40" s="121" t="s">
        <v>949</v>
      </c>
      <c r="Y40" s="121" t="s">
        <v>950</v>
      </c>
      <c r="AD40" s="121" t="s">
        <v>548</v>
      </c>
      <c r="AF40" s="121" t="s">
        <v>951</v>
      </c>
      <c r="AG40" s="121" t="s">
        <v>952</v>
      </c>
    </row>
    <row r="41" spans="1:33" ht="14.25" customHeight="1" x14ac:dyDescent="0.15">
      <c r="D41" s="121" t="s">
        <v>953</v>
      </c>
      <c r="H41" s="121" t="s">
        <v>954</v>
      </c>
      <c r="I41" s="121" t="s">
        <v>955</v>
      </c>
      <c r="M41" s="121" t="s">
        <v>956</v>
      </c>
      <c r="Q41" s="121" t="s">
        <v>62</v>
      </c>
      <c r="X41" s="121" t="s">
        <v>957</v>
      </c>
      <c r="Y41" s="121" t="s">
        <v>958</v>
      </c>
      <c r="AD41" s="121" t="s">
        <v>959</v>
      </c>
      <c r="AF41" s="121" t="s">
        <v>960</v>
      </c>
      <c r="AG41" s="121" t="s">
        <v>961</v>
      </c>
    </row>
    <row r="42" spans="1:33" ht="14.25" customHeight="1" x14ac:dyDescent="0.15">
      <c r="D42" s="121" t="s">
        <v>962</v>
      </c>
      <c r="H42" s="121" t="s">
        <v>963</v>
      </c>
      <c r="I42" s="121" t="s">
        <v>964</v>
      </c>
      <c r="M42" s="121" t="s">
        <v>965</v>
      </c>
      <c r="Q42" s="121" t="s">
        <v>966</v>
      </c>
      <c r="X42" s="121" t="s">
        <v>176</v>
      </c>
      <c r="Y42" s="121" t="s">
        <v>967</v>
      </c>
      <c r="AD42" s="121" t="s">
        <v>968</v>
      </c>
      <c r="AF42" s="121" t="s">
        <v>969</v>
      </c>
      <c r="AG42" s="121" t="s">
        <v>970</v>
      </c>
    </row>
    <row r="43" spans="1:33" ht="14.25" customHeight="1" x14ac:dyDescent="0.15">
      <c r="D43" s="121" t="s">
        <v>971</v>
      </c>
      <c r="H43" s="121" t="s">
        <v>972</v>
      </c>
      <c r="I43" s="121" t="s">
        <v>973</v>
      </c>
      <c r="M43" s="121" t="s">
        <v>974</v>
      </c>
      <c r="Q43" s="121" t="s">
        <v>975</v>
      </c>
      <c r="X43" s="121" t="s">
        <v>976</v>
      </c>
      <c r="AD43" s="121" t="s">
        <v>977</v>
      </c>
      <c r="AF43" s="121" t="s">
        <v>978</v>
      </c>
      <c r="AG43" s="121" t="s">
        <v>979</v>
      </c>
    </row>
    <row r="44" spans="1:33" ht="14.25" customHeight="1" x14ac:dyDescent="0.15">
      <c r="D44" s="121" t="s">
        <v>980</v>
      </c>
      <c r="H44" s="121" t="s">
        <v>981</v>
      </c>
      <c r="I44" s="121" t="s">
        <v>982</v>
      </c>
      <c r="M44" s="121" t="s">
        <v>983</v>
      </c>
      <c r="Q44" s="121" t="s">
        <v>984</v>
      </c>
      <c r="X44" s="121" t="s">
        <v>985</v>
      </c>
      <c r="AD44" s="121" t="s">
        <v>986</v>
      </c>
      <c r="AF44" s="121" t="s">
        <v>987</v>
      </c>
      <c r="AG44" s="121" t="s">
        <v>988</v>
      </c>
    </row>
    <row r="45" spans="1:33" ht="14.25" customHeight="1" x14ac:dyDescent="0.15">
      <c r="D45" s="121" t="s">
        <v>989</v>
      </c>
      <c r="H45" s="121" t="s">
        <v>990</v>
      </c>
      <c r="I45" s="121" t="s">
        <v>991</v>
      </c>
      <c r="Q45" s="121" t="s">
        <v>70</v>
      </c>
      <c r="X45" s="121" t="s">
        <v>992</v>
      </c>
      <c r="AD45" s="121" t="s">
        <v>993</v>
      </c>
      <c r="AF45" s="121" t="s">
        <v>929</v>
      </c>
    </row>
    <row r="46" spans="1:33" ht="14.25" customHeight="1" x14ac:dyDescent="0.15">
      <c r="D46" s="121" t="s">
        <v>994</v>
      </c>
      <c r="H46" s="121" t="s">
        <v>995</v>
      </c>
      <c r="I46" s="121" t="s">
        <v>996</v>
      </c>
      <c r="Q46" s="121" t="s">
        <v>997</v>
      </c>
      <c r="X46" s="121" t="s">
        <v>998</v>
      </c>
      <c r="AD46" s="121" t="s">
        <v>999</v>
      </c>
      <c r="AF46" s="121" t="s">
        <v>1000</v>
      </c>
    </row>
    <row r="47" spans="1:33" ht="14.25" customHeight="1" x14ac:dyDescent="0.15">
      <c r="D47" s="121" t="s">
        <v>1001</v>
      </c>
      <c r="H47" s="121" t="s">
        <v>617</v>
      </c>
      <c r="I47" s="121" t="s">
        <v>1002</v>
      </c>
      <c r="Q47" s="121" t="s">
        <v>1003</v>
      </c>
      <c r="X47" s="121" t="s">
        <v>1004</v>
      </c>
      <c r="AD47" s="121" t="s">
        <v>1005</v>
      </c>
      <c r="AF47" s="121" t="s">
        <v>1006</v>
      </c>
    </row>
    <row r="48" spans="1:33" ht="14.25" customHeight="1" x14ac:dyDescent="0.15">
      <c r="D48" s="121" t="s">
        <v>1007</v>
      </c>
      <c r="H48" s="121" t="s">
        <v>1008</v>
      </c>
      <c r="I48" s="121" t="s">
        <v>1009</v>
      </c>
      <c r="Q48" s="121" t="s">
        <v>1010</v>
      </c>
      <c r="X48" s="121" t="s">
        <v>254</v>
      </c>
      <c r="AD48" s="121" t="s">
        <v>613</v>
      </c>
      <c r="AF48" s="121" t="s">
        <v>1011</v>
      </c>
    </row>
    <row r="49" spans="4:32" ht="14.25" customHeight="1" x14ac:dyDescent="0.15">
      <c r="D49" s="121" t="s">
        <v>1012</v>
      </c>
      <c r="I49" s="121" t="s">
        <v>1013</v>
      </c>
      <c r="Q49" s="121" t="s">
        <v>1014</v>
      </c>
      <c r="X49" s="121" t="s">
        <v>1015</v>
      </c>
      <c r="AD49" s="121" t="s">
        <v>1016</v>
      </c>
      <c r="AF49" s="121" t="s">
        <v>1017</v>
      </c>
    </row>
    <row r="50" spans="4:32" ht="14.25" customHeight="1" x14ac:dyDescent="0.15">
      <c r="D50" s="121" t="s">
        <v>1018</v>
      </c>
      <c r="I50" s="121" t="s">
        <v>320</v>
      </c>
      <c r="Q50" s="121" t="s">
        <v>1019</v>
      </c>
      <c r="X50" s="121" t="s">
        <v>1020</v>
      </c>
      <c r="AD50" s="121" t="s">
        <v>1021</v>
      </c>
    </row>
    <row r="51" spans="4:32" ht="14.25" customHeight="1" x14ac:dyDescent="0.15">
      <c r="D51" s="121" t="s">
        <v>1022</v>
      </c>
      <c r="I51" s="121" t="s">
        <v>1023</v>
      </c>
      <c r="Q51" s="121" t="s">
        <v>81</v>
      </c>
      <c r="X51" s="121" t="s">
        <v>1024</v>
      </c>
      <c r="AD51" s="121" t="s">
        <v>1025</v>
      </c>
    </row>
    <row r="52" spans="4:32" ht="14.25" customHeight="1" x14ac:dyDescent="0.15">
      <c r="D52" s="121" t="s">
        <v>1026</v>
      </c>
      <c r="I52" s="121" t="s">
        <v>1027</v>
      </c>
      <c r="Q52" s="121" t="s">
        <v>1028</v>
      </c>
      <c r="X52" s="121" t="s">
        <v>1029</v>
      </c>
      <c r="AD52" s="121" t="s">
        <v>1030</v>
      </c>
    </row>
    <row r="53" spans="4:32" ht="14.25" customHeight="1" x14ac:dyDescent="0.15">
      <c r="D53" s="121" t="s">
        <v>1031</v>
      </c>
      <c r="I53" s="121" t="s">
        <v>1032</v>
      </c>
      <c r="Q53" s="121" t="s">
        <v>1033</v>
      </c>
      <c r="X53" s="121" t="s">
        <v>1034</v>
      </c>
      <c r="AD53" s="121" t="s">
        <v>1035</v>
      </c>
    </row>
    <row r="54" spans="4:32" ht="14.25" customHeight="1" x14ac:dyDescent="0.15">
      <c r="D54" s="121" t="s">
        <v>529</v>
      </c>
      <c r="I54" s="121" t="s">
        <v>304</v>
      </c>
      <c r="Q54" s="121" t="s">
        <v>1036</v>
      </c>
      <c r="X54" s="121" t="s">
        <v>1037</v>
      </c>
      <c r="AD54" s="121" t="s">
        <v>1038</v>
      </c>
    </row>
    <row r="55" spans="4:32" ht="14.25" customHeight="1" x14ac:dyDescent="0.15">
      <c r="D55" s="121" t="s">
        <v>548</v>
      </c>
      <c r="I55" s="121" t="s">
        <v>1039</v>
      </c>
      <c r="Q55" s="121" t="s">
        <v>654</v>
      </c>
      <c r="X55" s="121" t="s">
        <v>1040</v>
      </c>
      <c r="AD55" s="121" t="s">
        <v>1041</v>
      </c>
    </row>
    <row r="56" spans="4:32" ht="14.25" customHeight="1" x14ac:dyDescent="0.15">
      <c r="D56" s="121" t="s">
        <v>1042</v>
      </c>
      <c r="I56" s="121" t="s">
        <v>1043</v>
      </c>
      <c r="Q56" s="121" t="s">
        <v>63</v>
      </c>
      <c r="X56" s="121" t="s">
        <v>1044</v>
      </c>
      <c r="AD56" s="121" t="s">
        <v>1045</v>
      </c>
    </row>
    <row r="57" spans="4:32" ht="14.25" customHeight="1" x14ac:dyDescent="0.15">
      <c r="D57" s="121" t="s">
        <v>1046</v>
      </c>
      <c r="I57" s="121" t="s">
        <v>1047</v>
      </c>
      <c r="Q57" s="121" t="s">
        <v>71</v>
      </c>
      <c r="X57" s="121" t="s">
        <v>917</v>
      </c>
      <c r="AD57" s="121" t="s">
        <v>1048</v>
      </c>
    </row>
    <row r="58" spans="4:32" ht="14.25" customHeight="1" x14ac:dyDescent="0.15">
      <c r="D58" s="121" t="s">
        <v>1049</v>
      </c>
      <c r="I58" s="121" t="s">
        <v>1050</v>
      </c>
      <c r="Q58" s="121" t="s">
        <v>1051</v>
      </c>
      <c r="X58" s="121" t="s">
        <v>1052</v>
      </c>
      <c r="AD58" s="121" t="s">
        <v>1053</v>
      </c>
    </row>
    <row r="59" spans="4:32" ht="14.25" customHeight="1" x14ac:dyDescent="0.15">
      <c r="D59" s="121" t="s">
        <v>1054</v>
      </c>
      <c r="I59" s="121" t="s">
        <v>1055</v>
      </c>
      <c r="Q59" s="121" t="s">
        <v>1056</v>
      </c>
      <c r="X59" s="121" t="s">
        <v>1057</v>
      </c>
      <c r="AD59" s="121" t="s">
        <v>1058</v>
      </c>
    </row>
    <row r="60" spans="4:32" ht="14.25" customHeight="1" x14ac:dyDescent="0.15">
      <c r="D60" s="121" t="s">
        <v>1059</v>
      </c>
      <c r="I60" s="121" t="s">
        <v>1060</v>
      </c>
      <c r="Q60" s="121" t="s">
        <v>1061</v>
      </c>
      <c r="X60" s="121" t="s">
        <v>1062</v>
      </c>
      <c r="AD60" s="121" t="s">
        <v>1063</v>
      </c>
    </row>
    <row r="61" spans="4:32" ht="14.25" customHeight="1" x14ac:dyDescent="0.15">
      <c r="D61" s="121" t="s">
        <v>1064</v>
      </c>
      <c r="I61" s="121" t="s">
        <v>1065</v>
      </c>
      <c r="Q61" s="121" t="s">
        <v>957</v>
      </c>
      <c r="X61" s="121" t="s">
        <v>1066</v>
      </c>
      <c r="AD61" s="121" t="s">
        <v>1067</v>
      </c>
    </row>
    <row r="62" spans="4:32" ht="14.25" customHeight="1" x14ac:dyDescent="0.15">
      <c r="D62" s="121" t="s">
        <v>1068</v>
      </c>
      <c r="I62" s="121" t="s">
        <v>1069</v>
      </c>
      <c r="Q62" s="121" t="s">
        <v>176</v>
      </c>
      <c r="X62" s="121" t="s">
        <v>1070</v>
      </c>
      <c r="AD62" s="121" t="s">
        <v>1071</v>
      </c>
    </row>
    <row r="63" spans="4:32" ht="14.25" customHeight="1" x14ac:dyDescent="0.15">
      <c r="D63" s="121" t="s">
        <v>1002</v>
      </c>
      <c r="I63" s="121" t="s">
        <v>1072</v>
      </c>
      <c r="Q63" s="121" t="s">
        <v>82</v>
      </c>
      <c r="X63" s="121" t="s">
        <v>1073</v>
      </c>
      <c r="AD63" s="121" t="s">
        <v>1074</v>
      </c>
    </row>
    <row r="64" spans="4:32" ht="14.25" customHeight="1" x14ac:dyDescent="0.15">
      <c r="D64" s="121" t="s">
        <v>1075</v>
      </c>
      <c r="I64" s="121" t="s">
        <v>1076</v>
      </c>
      <c r="Q64" s="121" t="s">
        <v>1077</v>
      </c>
      <c r="X64" s="121" t="s">
        <v>1078</v>
      </c>
      <c r="AD64" s="121" t="s">
        <v>1079</v>
      </c>
    </row>
    <row r="65" spans="4:30" ht="14.25" customHeight="1" x14ac:dyDescent="0.15">
      <c r="D65" s="121" t="s">
        <v>1080</v>
      </c>
      <c r="I65" s="121" t="s">
        <v>764</v>
      </c>
      <c r="Q65" s="121" t="s">
        <v>1081</v>
      </c>
      <c r="X65" s="121" t="s">
        <v>1082</v>
      </c>
      <c r="AD65" s="121" t="s">
        <v>1083</v>
      </c>
    </row>
    <row r="66" spans="4:30" ht="14.25" customHeight="1" x14ac:dyDescent="0.15">
      <c r="D66" s="121" t="s">
        <v>1084</v>
      </c>
      <c r="I66" s="121" t="s">
        <v>1085</v>
      </c>
      <c r="Q66" s="121" t="s">
        <v>1086</v>
      </c>
      <c r="X66" s="121" t="s">
        <v>1087</v>
      </c>
      <c r="AD66" s="121" t="s">
        <v>1088</v>
      </c>
    </row>
    <row r="67" spans="4:30" ht="14.25" customHeight="1" x14ac:dyDescent="0.15">
      <c r="D67" s="121" t="s">
        <v>510</v>
      </c>
      <c r="I67" s="121" t="s">
        <v>1089</v>
      </c>
      <c r="Q67" s="121" t="s">
        <v>1090</v>
      </c>
      <c r="AD67" s="121" t="s">
        <v>1091</v>
      </c>
    </row>
    <row r="68" spans="4:30" ht="14.25" customHeight="1" x14ac:dyDescent="0.15">
      <c r="D68" s="121" t="s">
        <v>1092</v>
      </c>
      <c r="I68" s="121" t="s">
        <v>1093</v>
      </c>
      <c r="Q68" s="121" t="s">
        <v>1094</v>
      </c>
      <c r="AD68" s="121" t="s">
        <v>1095</v>
      </c>
    </row>
    <row r="69" spans="4:30" ht="14.25" customHeight="1" x14ac:dyDescent="0.15">
      <c r="D69" s="121" t="s">
        <v>1096</v>
      </c>
      <c r="I69" s="121" t="s">
        <v>1097</v>
      </c>
      <c r="Q69" s="121" t="s">
        <v>1098</v>
      </c>
      <c r="AD69" s="121" t="s">
        <v>1099</v>
      </c>
    </row>
    <row r="70" spans="4:30" ht="14.25" customHeight="1" x14ac:dyDescent="0.15">
      <c r="D70" s="121" t="s">
        <v>1100</v>
      </c>
      <c r="I70" s="121" t="s">
        <v>1101</v>
      </c>
      <c r="Q70" s="121" t="s">
        <v>1102</v>
      </c>
      <c r="AD70" s="121" t="s">
        <v>181</v>
      </c>
    </row>
    <row r="71" spans="4:30" ht="14.25" customHeight="1" x14ac:dyDescent="0.15">
      <c r="D71" s="121" t="s">
        <v>1103</v>
      </c>
      <c r="I71" s="121" t="s">
        <v>1104</v>
      </c>
      <c r="Q71" s="121" t="s">
        <v>1105</v>
      </c>
      <c r="AD71" s="121" t="s">
        <v>1106</v>
      </c>
    </row>
    <row r="72" spans="4:30" ht="14.25" customHeight="1" x14ac:dyDescent="0.15">
      <c r="D72" s="121" t="s">
        <v>1107</v>
      </c>
      <c r="I72" s="121" t="s">
        <v>1108</v>
      </c>
      <c r="Q72" s="121" t="s">
        <v>1109</v>
      </c>
      <c r="AD72" s="121" t="s">
        <v>1110</v>
      </c>
    </row>
    <row r="73" spans="4:30" ht="14.25" customHeight="1" x14ac:dyDescent="0.15">
      <c r="D73" s="121" t="s">
        <v>1111</v>
      </c>
      <c r="I73" s="121" t="s">
        <v>1112</v>
      </c>
      <c r="Q73" s="121" t="s">
        <v>1113</v>
      </c>
      <c r="AD73" s="121" t="s">
        <v>1114</v>
      </c>
    </row>
    <row r="74" spans="4:30" ht="14.25" customHeight="1" x14ac:dyDescent="0.15">
      <c r="D74" s="121" t="s">
        <v>1115</v>
      </c>
      <c r="I74" s="121" t="s">
        <v>1116</v>
      </c>
      <c r="Q74" s="121" t="s">
        <v>1117</v>
      </c>
      <c r="AD74" s="121" t="s">
        <v>1118</v>
      </c>
    </row>
    <row r="75" spans="4:30" ht="14.25" customHeight="1" x14ac:dyDescent="0.15">
      <c r="D75" s="121" t="s">
        <v>176</v>
      </c>
      <c r="I75" s="121" t="s">
        <v>1119</v>
      </c>
      <c r="Q75" s="121" t="s">
        <v>1120</v>
      </c>
      <c r="AD75" s="121" t="s">
        <v>481</v>
      </c>
    </row>
    <row r="76" spans="4:30" ht="14.25" customHeight="1" x14ac:dyDescent="0.15">
      <c r="D76" s="121" t="s">
        <v>1121</v>
      </c>
      <c r="I76" s="121" t="s">
        <v>1122</v>
      </c>
      <c r="Q76" s="121" t="s">
        <v>1123</v>
      </c>
      <c r="AD76" s="121" t="s">
        <v>1124</v>
      </c>
    </row>
    <row r="77" spans="4:30" ht="14.25" customHeight="1" x14ac:dyDescent="0.15">
      <c r="D77" s="121" t="s">
        <v>1125</v>
      </c>
      <c r="I77" s="121" t="s">
        <v>1126</v>
      </c>
      <c r="Q77" s="121" t="s">
        <v>1024</v>
      </c>
      <c r="AD77" s="121" t="s">
        <v>1062</v>
      </c>
    </row>
    <row r="78" spans="4:30" ht="14.25" customHeight="1" x14ac:dyDescent="0.15">
      <c r="D78" s="121" t="s">
        <v>1127</v>
      </c>
      <c r="I78" s="121" t="s">
        <v>1128</v>
      </c>
      <c r="Q78" s="121" t="s">
        <v>1129</v>
      </c>
      <c r="AD78" s="121" t="s">
        <v>1130</v>
      </c>
    </row>
    <row r="79" spans="4:30" ht="14.25" customHeight="1" x14ac:dyDescent="0.15">
      <c r="D79" s="121" t="s">
        <v>1131</v>
      </c>
      <c r="I79" s="121" t="s">
        <v>1132</v>
      </c>
      <c r="Q79" s="121" t="s">
        <v>1040</v>
      </c>
      <c r="AD79" s="121" t="s">
        <v>1133</v>
      </c>
    </row>
    <row r="80" spans="4:30" ht="14.25" customHeight="1" x14ac:dyDescent="0.15">
      <c r="D80" s="121" t="s">
        <v>1134</v>
      </c>
      <c r="I80" s="121" t="s">
        <v>1135</v>
      </c>
      <c r="Q80" s="121" t="s">
        <v>83</v>
      </c>
      <c r="AD80" s="121" t="s">
        <v>1136</v>
      </c>
    </row>
    <row r="81" spans="4:30" ht="14.25" customHeight="1" x14ac:dyDescent="0.15">
      <c r="D81" s="121" t="s">
        <v>1137</v>
      </c>
      <c r="I81" s="121" t="s">
        <v>1138</v>
      </c>
      <c r="Q81" s="121" t="s">
        <v>455</v>
      </c>
      <c r="AD81" s="121" t="s">
        <v>1139</v>
      </c>
    </row>
    <row r="82" spans="4:30" ht="14.25" customHeight="1" x14ac:dyDescent="0.15">
      <c r="D82" s="121" t="s">
        <v>1140</v>
      </c>
      <c r="I82" s="121" t="s">
        <v>1141</v>
      </c>
      <c r="Q82" s="121" t="s">
        <v>1142</v>
      </c>
      <c r="AD82" s="121" t="s">
        <v>183</v>
      </c>
    </row>
    <row r="83" spans="4:30" ht="14.25" customHeight="1" x14ac:dyDescent="0.15">
      <c r="D83" s="121" t="s">
        <v>1143</v>
      </c>
      <c r="I83" s="121" t="s">
        <v>1144</v>
      </c>
      <c r="Q83" s="121" t="s">
        <v>1145</v>
      </c>
      <c r="AD83" s="121" t="s">
        <v>1146</v>
      </c>
    </row>
    <row r="84" spans="4:30" ht="14.25" customHeight="1" x14ac:dyDescent="0.15">
      <c r="D84" s="121" t="s">
        <v>1147</v>
      </c>
      <c r="I84" s="121" t="s">
        <v>1148</v>
      </c>
      <c r="Q84" s="121" t="s">
        <v>72</v>
      </c>
      <c r="AD84" s="121" t="s">
        <v>1149</v>
      </c>
    </row>
    <row r="85" spans="4:30" ht="14.25" customHeight="1" x14ac:dyDescent="0.15">
      <c r="D85" s="121" t="s">
        <v>1150</v>
      </c>
      <c r="I85" s="121" t="s">
        <v>1151</v>
      </c>
      <c r="Q85" s="121" t="s">
        <v>1152</v>
      </c>
      <c r="AD85" s="121" t="s">
        <v>1153</v>
      </c>
    </row>
    <row r="86" spans="4:30" ht="14.25" customHeight="1" x14ac:dyDescent="0.15">
      <c r="D86" s="121" t="s">
        <v>1154</v>
      </c>
      <c r="I86" s="121" t="s">
        <v>1155</v>
      </c>
      <c r="Q86" s="121" t="s">
        <v>1156</v>
      </c>
      <c r="AD86" s="121" t="s">
        <v>1157</v>
      </c>
    </row>
    <row r="87" spans="4:30" ht="14.25" customHeight="1" x14ac:dyDescent="0.15">
      <c r="D87" s="121" t="s">
        <v>1095</v>
      </c>
      <c r="I87" s="121" t="s">
        <v>1158</v>
      </c>
      <c r="Q87" s="121" t="s">
        <v>26</v>
      </c>
      <c r="AD87" s="121" t="s">
        <v>1159</v>
      </c>
    </row>
    <row r="88" spans="4:30" ht="14.25" customHeight="1" x14ac:dyDescent="0.15">
      <c r="D88" s="121" t="s">
        <v>543</v>
      </c>
      <c r="I88" s="121" t="s">
        <v>857</v>
      </c>
      <c r="Q88" s="121" t="s">
        <v>1160</v>
      </c>
      <c r="AD88" s="121" t="s">
        <v>617</v>
      </c>
    </row>
    <row r="89" spans="4:30" ht="14.25" customHeight="1" x14ac:dyDescent="0.15">
      <c r="D89" s="121" t="s">
        <v>1161</v>
      </c>
      <c r="I89" s="121" t="s">
        <v>1162</v>
      </c>
      <c r="Q89" s="121" t="s">
        <v>1163</v>
      </c>
      <c r="AD89" s="121" t="s">
        <v>1164</v>
      </c>
    </row>
    <row r="90" spans="4:30" ht="14.25" customHeight="1" x14ac:dyDescent="0.15">
      <c r="D90" s="121" t="s">
        <v>1165</v>
      </c>
      <c r="I90" s="121" t="s">
        <v>1166</v>
      </c>
      <c r="Q90" s="121" t="s">
        <v>1167</v>
      </c>
    </row>
    <row r="91" spans="4:30" ht="14.25" customHeight="1" x14ac:dyDescent="0.15">
      <c r="D91" s="121" t="s">
        <v>1168</v>
      </c>
      <c r="I91" s="121" t="s">
        <v>1169</v>
      </c>
      <c r="Q91" s="121" t="s">
        <v>73</v>
      </c>
    </row>
    <row r="92" spans="4:30" ht="14.25" customHeight="1" x14ac:dyDescent="0.15">
      <c r="D92" s="121" t="s">
        <v>799</v>
      </c>
      <c r="I92" s="121" t="s">
        <v>1170</v>
      </c>
      <c r="Q92" s="121" t="s">
        <v>1171</v>
      </c>
    </row>
    <row r="93" spans="4:30" ht="14.25" customHeight="1" x14ac:dyDescent="0.15">
      <c r="D93" s="121" t="s">
        <v>455</v>
      </c>
      <c r="I93" s="121" t="s">
        <v>1172</v>
      </c>
      <c r="Q93" s="121" t="s">
        <v>64</v>
      </c>
    </row>
    <row r="94" spans="4:30" ht="14.25" customHeight="1" x14ac:dyDescent="0.15">
      <c r="D94" s="121" t="s">
        <v>1173</v>
      </c>
      <c r="I94" s="121" t="s">
        <v>1174</v>
      </c>
      <c r="Q94" s="121" t="s">
        <v>65</v>
      </c>
    </row>
    <row r="95" spans="4:30" ht="14.25" customHeight="1" x14ac:dyDescent="0.15">
      <c r="D95" s="121" t="s">
        <v>1175</v>
      </c>
      <c r="I95" s="121" t="s">
        <v>1176</v>
      </c>
      <c r="Q95" s="121" t="s">
        <v>84</v>
      </c>
    </row>
    <row r="96" spans="4:30" ht="14.25" customHeight="1" x14ac:dyDescent="0.15">
      <c r="D96" s="121" t="s">
        <v>1177</v>
      </c>
      <c r="I96" s="121" t="s">
        <v>1178</v>
      </c>
      <c r="Q96" s="121" t="s">
        <v>66</v>
      </c>
    </row>
    <row r="97" spans="4:17" ht="14.25" customHeight="1" x14ac:dyDescent="0.15">
      <c r="D97" s="121" t="s">
        <v>969</v>
      </c>
      <c r="I97" s="121" t="s">
        <v>1179</v>
      </c>
      <c r="Q97" s="121" t="s">
        <v>1180</v>
      </c>
    </row>
    <row r="98" spans="4:17" ht="14.25" customHeight="1" x14ac:dyDescent="0.15">
      <c r="D98" s="121" t="s">
        <v>1181</v>
      </c>
      <c r="I98" s="121" t="s">
        <v>1182</v>
      </c>
      <c r="Q98" s="121" t="s">
        <v>1183</v>
      </c>
    </row>
    <row r="99" spans="4:17" ht="14.25" customHeight="1" x14ac:dyDescent="0.15">
      <c r="D99" s="121" t="s">
        <v>1184</v>
      </c>
      <c r="I99" s="121" t="s">
        <v>1185</v>
      </c>
      <c r="Q99" s="121" t="s">
        <v>1186</v>
      </c>
    </row>
    <row r="100" spans="4:17" ht="14.25" customHeight="1" x14ac:dyDescent="0.15">
      <c r="D100" s="121" t="s">
        <v>1187</v>
      </c>
      <c r="I100" s="121" t="s">
        <v>1188</v>
      </c>
      <c r="Q100" s="121" t="s">
        <v>74</v>
      </c>
    </row>
    <row r="101" spans="4:17" ht="14.25" customHeight="1" x14ac:dyDescent="0.15">
      <c r="D101" s="121" t="s">
        <v>1189</v>
      </c>
      <c r="I101" s="121" t="s">
        <v>1190</v>
      </c>
      <c r="Q101" s="121" t="s">
        <v>1191</v>
      </c>
    </row>
    <row r="102" spans="4:17" ht="14.25" customHeight="1" x14ac:dyDescent="0.15">
      <c r="D102" s="121" t="s">
        <v>1192</v>
      </c>
      <c r="I102" s="121" t="s">
        <v>1193</v>
      </c>
      <c r="Q102" s="121" t="s">
        <v>85</v>
      </c>
    </row>
    <row r="103" spans="4:17" ht="14.25" customHeight="1" x14ac:dyDescent="0.15">
      <c r="D103" s="121" t="s">
        <v>1062</v>
      </c>
      <c r="I103" s="121" t="s">
        <v>1194</v>
      </c>
      <c r="Q103" s="121" t="s">
        <v>1195</v>
      </c>
    </row>
    <row r="104" spans="4:17" ht="14.25" customHeight="1" x14ac:dyDescent="0.15">
      <c r="D104" s="121" t="s">
        <v>1196</v>
      </c>
      <c r="I104" s="121" t="s">
        <v>1197</v>
      </c>
      <c r="Q104" s="121" t="s">
        <v>1198</v>
      </c>
    </row>
    <row r="105" spans="4:17" ht="14.25" customHeight="1" x14ac:dyDescent="0.15">
      <c r="D105" s="121" t="s">
        <v>1199</v>
      </c>
      <c r="I105" s="121" t="s">
        <v>1200</v>
      </c>
      <c r="Q105" s="121" t="s">
        <v>1201</v>
      </c>
    </row>
    <row r="106" spans="4:17" ht="14.25" customHeight="1" x14ac:dyDescent="0.15">
      <c r="D106" s="121" t="s">
        <v>1202</v>
      </c>
      <c r="I106" s="121" t="s">
        <v>1203</v>
      </c>
      <c r="Q106" s="121" t="s">
        <v>1204</v>
      </c>
    </row>
    <row r="107" spans="4:17" ht="14.25" customHeight="1" x14ac:dyDescent="0.15">
      <c r="D107" s="121" t="s">
        <v>1205</v>
      </c>
      <c r="I107" s="121" t="s">
        <v>1206</v>
      </c>
      <c r="Q107" s="121" t="s">
        <v>1207</v>
      </c>
    </row>
    <row r="108" spans="4:17" ht="14.25" customHeight="1" x14ac:dyDescent="0.15">
      <c r="D108" s="121" t="s">
        <v>1208</v>
      </c>
      <c r="I108" s="121" t="s">
        <v>1209</v>
      </c>
      <c r="Q108" s="121" t="s">
        <v>1210</v>
      </c>
    </row>
    <row r="109" spans="4:17" ht="14.25" customHeight="1" x14ac:dyDescent="0.15">
      <c r="D109" s="121" t="s">
        <v>1211</v>
      </c>
      <c r="I109" s="121" t="s">
        <v>1212</v>
      </c>
      <c r="Q109" s="121" t="s">
        <v>1213</v>
      </c>
    </row>
    <row r="110" spans="4:17" ht="14.25" customHeight="1" x14ac:dyDescent="0.15">
      <c r="D110" s="121" t="s">
        <v>1214</v>
      </c>
      <c r="I110" s="121" t="s">
        <v>1215</v>
      </c>
      <c r="Q110" s="121" t="s">
        <v>1216</v>
      </c>
    </row>
    <row r="111" spans="4:17" ht="14.25" customHeight="1" x14ac:dyDescent="0.15">
      <c r="D111" s="121" t="s">
        <v>1217</v>
      </c>
      <c r="I111" s="121" t="s">
        <v>1218</v>
      </c>
      <c r="Q111" s="121" t="s">
        <v>27</v>
      </c>
    </row>
    <row r="112" spans="4:17" ht="14.25" customHeight="1" x14ac:dyDescent="0.15">
      <c r="D112" s="121" t="s">
        <v>1219</v>
      </c>
      <c r="I112" s="121" t="s">
        <v>1220</v>
      </c>
      <c r="Q112" s="121" t="s">
        <v>1221</v>
      </c>
    </row>
    <row r="113" spans="4:17" ht="14.25" customHeight="1" x14ac:dyDescent="0.15">
      <c r="D113" s="121" t="s">
        <v>1222</v>
      </c>
      <c r="I113" s="121" t="s">
        <v>1223</v>
      </c>
      <c r="Q113" s="121" t="s">
        <v>75</v>
      </c>
    </row>
    <row r="114" spans="4:17" ht="14.25" customHeight="1" x14ac:dyDescent="0.15">
      <c r="D114" s="121" t="s">
        <v>950</v>
      </c>
      <c r="I114" s="121" t="s">
        <v>1224</v>
      </c>
      <c r="Q114" s="121" t="s">
        <v>1225</v>
      </c>
    </row>
    <row r="115" spans="4:17" ht="14.25" customHeight="1" x14ac:dyDescent="0.15">
      <c r="D115" s="121" t="s">
        <v>1226</v>
      </c>
      <c r="I115" s="121" t="s">
        <v>1227</v>
      </c>
      <c r="Q115" s="121" t="s">
        <v>1228</v>
      </c>
    </row>
    <row r="116" spans="4:17" ht="14.25" customHeight="1" x14ac:dyDescent="0.15">
      <c r="D116" s="121" t="s">
        <v>1229</v>
      </c>
      <c r="I116" s="121" t="s">
        <v>1230</v>
      </c>
      <c r="Q116" s="121" t="s">
        <v>1231</v>
      </c>
    </row>
    <row r="117" spans="4:17" ht="14.25" customHeight="1" x14ac:dyDescent="0.15">
      <c r="D117" s="121" t="s">
        <v>1232</v>
      </c>
      <c r="I117" s="121" t="s">
        <v>1233</v>
      </c>
      <c r="Q117" s="121" t="s">
        <v>1234</v>
      </c>
    </row>
    <row r="118" spans="4:17" ht="14.25" customHeight="1" x14ac:dyDescent="0.15">
      <c r="D118" s="121" t="s">
        <v>1235</v>
      </c>
      <c r="I118" s="121" t="s">
        <v>1236</v>
      </c>
      <c r="Q118" s="121" t="s">
        <v>77</v>
      </c>
    </row>
    <row r="119" spans="4:17" ht="14.25" customHeight="1" x14ac:dyDescent="0.15">
      <c r="D119" s="121" t="s">
        <v>632</v>
      </c>
      <c r="I119" s="121" t="s">
        <v>1237</v>
      </c>
    </row>
    <row r="120" spans="4:17" ht="14.25" customHeight="1" x14ac:dyDescent="0.15">
      <c r="D120" s="121" t="s">
        <v>1238</v>
      </c>
      <c r="I120" s="121" t="s">
        <v>1239</v>
      </c>
    </row>
    <row r="121" spans="4:17" ht="14.25" customHeight="1" x14ac:dyDescent="0.15">
      <c r="D121" s="121" t="s">
        <v>1210</v>
      </c>
      <c r="I121" s="121" t="s">
        <v>1240</v>
      </c>
    </row>
    <row r="122" spans="4:17" ht="14.25" customHeight="1" x14ac:dyDescent="0.15">
      <c r="D122" s="121" t="s">
        <v>1241</v>
      </c>
      <c r="I122" s="121" t="s">
        <v>1242</v>
      </c>
    </row>
    <row r="123" spans="4:17" ht="14.25" customHeight="1" x14ac:dyDescent="0.15">
      <c r="D123" s="121" t="s">
        <v>1243</v>
      </c>
      <c r="I123" s="121" t="s">
        <v>1244</v>
      </c>
    </row>
    <row r="124" spans="4:17" ht="14.25" customHeight="1" x14ac:dyDescent="0.15">
      <c r="D124" s="121" t="s">
        <v>1245</v>
      </c>
      <c r="I124" s="121" t="s">
        <v>1246</v>
      </c>
    </row>
    <row r="125" spans="4:17" ht="14.25" customHeight="1" x14ac:dyDescent="0.15">
      <c r="D125" s="121" t="s">
        <v>1247</v>
      </c>
      <c r="I125" s="121" t="s">
        <v>1248</v>
      </c>
    </row>
    <row r="126" spans="4:17" ht="14.25" customHeight="1" x14ac:dyDescent="0.15">
      <c r="D126" s="121" t="s">
        <v>1249</v>
      </c>
    </row>
    <row r="127" spans="4:17" ht="14.25" customHeight="1" x14ac:dyDescent="0.15">
      <c r="D127" s="121"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