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PC\Desktop\2021-66-20000120-90096800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09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<sst xmlns="http://schemas.openxmlformats.org/spreadsheetml/2006/main" count="3145" uniqueCount="2709">
  <si>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</si>
  <si>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</si>
  <si>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</si>
  <si>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</si>
  <si>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</si>
  <si>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</si>
  <si>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</si>
  <si>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</si>
  <si>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</si>
  <si>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</si>
  <si>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</si>
  <si>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</si>
  <si>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</si>
  <si>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</si>
  <si>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</si>
  <si>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</si>
  <si>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</si>
  <si>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</si>
  <si>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</si>
  <si>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</si>
  <si>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</si>
  <si>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</si>
  <si>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</si>
  <si>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</si>
  <si>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</si>
  <si>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</si>
  <si>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</si>
  <si>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</si>
  <si>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</si>
  <si>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</si>
  <si>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</si>
  <si>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</si>
  <si>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</si>
  <si>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</si>
  <si>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</si>
  <si>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</si>
  <si>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</si>
  <si>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</si>
  <si>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</si>
  <si>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</si>
  <si>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</si>
  <si>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</si>
  <si>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</si>
  <si>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</si>
  <si>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</si>
  <si>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</si>
  <si>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</si>
  <si>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</si>
  <si>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</si>
  <si>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</si>
  <si>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</si>
  <si>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</si>
  <si>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</si>
  <si>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</si>
  <si>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</si>
  <si>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</si>
  <si>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</si>
  <si>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</si>
  <si>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</si>
  <si>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</si>
  <si>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</si>
  <si>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</si>
  <si>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</si>
  <si>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</si>
  <si>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</si>
  <si>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</si>
  <si>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</si>
  <si>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</si>
  <si>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</si>
  <si>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</si>
  <si>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</si>
  <si>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</si>
  <si>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</si>
  <si>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</si>
  <si>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</si>
  <si>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</si>
  <si>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</si>
  <si>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</si>
  <si>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</si>
  <si>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</si>
  <si>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</si>
  <si>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</si>
  <si>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</si>
  <si>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</si>
  <si>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</si>
  <si>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</si>
  <si>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</si>
  <si>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</si>
  <si>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</si>
  <si>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</si>
  <si>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</si>
  <si>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</si>
  <si>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</si>
  <si>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</si>
  <si>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</si>
  <si>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</si>
  <si>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</si>
  <si>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</si>
  <si>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</si>
  <si>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</si>
  <si>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</si>
  <si>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</si>
  <si>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</si>
  <si>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</si>
  <si>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</si>
  <si>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</si>
  <si>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</si>
  <si>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</si>
  <si>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</si>
  <si>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</si>
  <si>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</si>
  <si>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</si>
  <si>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</si>
  <si>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</si>
  <si>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</si>
  <si>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</si>
  <si>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</si>
  <si>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</si>
  <si>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</si>
  <si>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</si>
  <si>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</si>
  <si>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</si>
  <si>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</si>
  <si>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</si>
  <si>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</si>
  <si>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</si>
  <si>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</si>
  <si>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</si>
  <si>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</si>
  <si>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</si>
  <si>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</si>
  <si>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</si>
  <si>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</si>
  <si>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</si>
  <si>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</si>
  <si>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</si>
  <si>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</si>
  <si>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</si>
  <si>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</si>
  <si>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</si>
  <si>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</si>
  <si>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</si>
  <si>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</si>
  <si>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</si>
  <si>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</si>
  <si>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</si>
  <si>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</si>
  <si>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</si>
  <si>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</si>
  <si>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</si>
  <si>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</si>
  <si>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</si>
  <si>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</si>
  <si>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</si>
  <si>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</si>
  <si>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</si>
  <si>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</si>
  <si>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</si>
  <si>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</si>
  <si>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</si>
  <si>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</si>
  <si>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</si>
  <si>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</si>
  <si>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</si>
  <si>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</si>
  <si>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</si>
  <si>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</si>
  <si>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</si>
  <si>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</si>
  <si>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</si>
  <si>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</si>
  <si>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</si>
  <si>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</si>
  <si>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</si>
  <si>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</si>
  <si>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</si>
  <si>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</si>
  <si>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</si>
  <si>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</si>
  <si>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</si>
  <si>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</si>
  <si>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</si>
  <si>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</si>
  <si>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</si>
  <si>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</si>
  <si>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</si>
  <si>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</si>
  <si>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</si>
  <si>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</si>
  <si>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</si>
  <si>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</si>
  <si>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</si>
  <si>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</si>
  <si>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</si>
  <si>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</si>
  <si>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</si>
  <si>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</si>
  <si>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</si>
  <si>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</si>
  <si>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</si>
  <si>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</si>
  <si>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</si>
  <si>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</si>
  <si>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</si>
  <si>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</si>
  <si>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</si>
  <si>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</si>
  <si>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</si>
  <si>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</si>
  <si>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</si>
  <si>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</si>
  <si>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</si>
  <si>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</si>
  <si>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</si>
  <si>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</si>
  <si>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</si>
  <si>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</si>
  <si>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</si>
  <si>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</si>
  <si>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</si>
  <si>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</si>
  <si>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</si>
  <si>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</si>
  <si>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</si>
  <si>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</si>
  <si>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</si>
  <si>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</si>
  <si>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</si>
  <si>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</si>
  <si>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</si>
  <si>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</si>
  <si>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</si>
  <si>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</si>
  <si>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</si>
  <si>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</si>
  <si>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</si>
  <si>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</si>
  <si>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</si>
  <si>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</si>
  <si>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</si>
  <si>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</si>
  <si>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</si>
  <si>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</si>
  <si>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</si>
  <si>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</si>
  <si>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</si>
  <si>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</si>
  <si>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</si>
  <si>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</si>
  <si>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</si>
  <si>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</si>
  <si>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</si>
  <si>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</si>
  <si>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</si>
  <si>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</si>
  <si>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</si>
  <si>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</si>
  <si>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</si>
  <si>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</si>
  <si>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</si>
  <si>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</si>
  <si>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</si>
  <si>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</si>
  <si>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</si>
  <si>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</si>
  <si>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</si>
  <si>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</si>
  <si>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</si>
  <si>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</si>
  <si>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</si>
  <si>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</si>
  <si>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</si>
  <si>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</si>
  <si>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</si>
  <si>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</si>
  <si>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</si>
  <si>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</si>
  <si>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</si>
  <si>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</si>
  <si>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</si>
  <si>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</si>
  <si>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</si>
  <si>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</si>
  <si>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</si>
  <si>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</si>
  <si>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</si>
  <si>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</si>
  <si>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</si>
  <si>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</si>
  <si>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</si>
  <si>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</si>
  <si>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</si>
  <si>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</si>
  <si>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</si>
  <si>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</si>
  <si>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</si>
  <si>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</si>
  <si>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</si>
  <si>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</si>
  <si>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</si>
  <si>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</si>
  <si>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</si>
  <si>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</si>
  <si>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</si>
  <si>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</si>
  <si>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</si>
  <si>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</si>
  <si>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</si>
  <si>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</si>
  <si>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</si>
  <si>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</si>
  <si>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</si>
  <si>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</si>
  <si>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</si>
  <si>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</si>
  <si>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</si>
  <si>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</si>
  <si>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</si>
  <si>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</si>
  <si>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</si>
  <si>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</si>
  <si>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</si>
  <si>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</si>
  <si>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</si>
  <si>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</si>
  <si>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</si>
  <si>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</si>
  <si>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</si>
  <si>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</si>
  <si>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</si>
  <si>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</si>
  <si>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</si>
  <si>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</si>
  <si>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</si>
  <si>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</si>
  <si>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</si>
  <si>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</si>
  <si>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</si>
  <si>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</si>
  <si>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</si>
  <si>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</si>
  <si>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</si>
  <si>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</si>
  <si>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</si>
  <si>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</si>
  <si>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</si>
  <si>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</si>
  <si>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</si>
  <si>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</si>
  <si>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</si>
  <si>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</si>
  <si>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</si>
  <si>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</si>
  <si>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</si>
  <si>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</si>
  <si>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</si>
  <si>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</si>
  <si>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</si>
  <si>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</si>
  <si>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</si>
  <si>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</si>
  <si>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</si>
  <si>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</si>
  <si>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</si>
  <si>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</si>
  <si>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</si>
  <si>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</si>
  <si>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</si>
  <si>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</si>
  <si>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</si>
  <si>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</si>
  <si>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</si>
  <si>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</si>
  <si>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</si>
  <si>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</si>
  <si>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</si>
  <si>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</si>
  <si>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</si>
  <si>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</si>
  <si>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</si>
  <si>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</si>
  <si>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</si>
  <si>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</si>
  <si>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</si>
  <si>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</si>
  <si>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</si>
  <si>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</si>
  <si>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</si>
  <si>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</si>
  <si>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</si>
  <si>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</si>
  <si>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</si>
  <si>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</si>
  <si>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</si>
  <si>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</si>
  <si>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</si>
  <si>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</si>
  <si>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</si>
  <si>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</si>
  <si>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</si>
  <si>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</si>
  <si>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</si>
  <si>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</si>
  <si>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</si>
  <si>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</si>
  <si>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</si>
  <si>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</si>
  <si>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</si>
  <si>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</si>
  <si>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</si>
  <si>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</si>
  <si>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</si>
  <si>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</si>
  <si>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</si>
  <si>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</si>
  <si>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</si>
  <si>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</si>
  <si>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</si>
  <si>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</si>
  <si>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</si>
  <si>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</si>
  <si>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</si>
  <si>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</si>
  <si>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</si>
  <si>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</si>
  <si>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</si>
  <si>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</si>
  <si>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</si>
  <si>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</si>
  <si>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</si>
  <si>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</si>
  <si>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</si>
  <si>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</si>
  <si>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</si>
  <si>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</si>
  <si>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</si>
  <si>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</si>
  <si>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</si>
  <si>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</si>
  <si>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</si>
  <si>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</si>
  <si>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</si>
  <si>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</si>
  <si>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</si>
  <si>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</si>
  <si>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</si>
  <si>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</si>
  <si>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</si>
  <si>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</si>
  <si>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</si>
  <si>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</si>
  <si>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</si>
  <si>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</si>
  <si>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</si>
  <si>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</si>
  <si>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</si>
  <si>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</si>
  <si>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</si>
  <si>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</si>
  <si>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</si>
  <si>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</si>
  <si>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</si>
  <si>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</si>
  <si>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</si>
  <si>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</si>
  <si>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</si>
  <si>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</si>
  <si>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</si>
  <si>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</si>
  <si>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</si>
  <si>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</si>
  <si>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</si>
  <si>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</si>
  <si>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</si>
  <si>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</si>
  <si>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</si>
  <si>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</si>
  <si>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</si>
  <si>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</si>
  <si>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</si>
  <si>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</si>
  <si>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</si>
  <si>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</si>
  <si>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</si>
  <si>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</si>
  <si>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</si>
  <si>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</si>
  <si>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</si>
  <si>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</si>
  <si>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</si>
  <si>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</si>
  <si>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</si>
  <si>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</si>
  <si>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</si>
  <si>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</si>
  <si>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</si>
  <si>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</si>
  <si>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</si>
  <si>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</si>
  <si>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</si>
  <si>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</si>
  <si>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</si>
  <si>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</si>
  <si>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</si>
  <si>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</si>
  <si>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</si>
  <si>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</si>
  <si>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</si>
  <si>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</si>
  <si>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</si>
  <si>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</si>
  <si>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</si>
  <si>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</si>
  <si>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</si>
  <si>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</si>
  <si>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</si>
  <si>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</si>
  <si>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</si>
  <si>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</si>
  <si>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</si>
  <si>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</si>
  <si>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</si>
  <si>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</si>
  <si>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</si>
  <si>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</si>
  <si>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</si>
  <si>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</si>
  <si>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</si>
  <si>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</si>
  <si>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</si>
  <si>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</si>
  <si>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</si>
  <si>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</si>
  <si>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</si>
  <si>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</si>
  <si>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</si>
  <si>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</si>
  <si>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</si>
  <si>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</si>
  <si>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</si>
  <si>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</si>
  <si>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</si>
  <si>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</si>
  <si>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</si>
  <si>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</si>
  <si>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</si>
  <si>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</si>
  <si>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</si>
  <si>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</si>
  <si>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</si>
  <si>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</si>
  <si>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</si>
  <si>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</si>
  <si>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</si>
  <si>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</si>
  <si>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</si>
  <si>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</si>
  <si>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</si>
  <si>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</si>
  <si>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</si>
  <si>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</si>
  <si>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</si>
  <si>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</si>
  <si>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</si>
  <si>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</si>
  <si>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</si>
  <si>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</si>
  <si>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</si>
  <si>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</si>
  <si>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</si>
  <si>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</si>
  <si>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</si>
  <si>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</si>
  <si>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</si>
  <si>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</si>
  <si>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</si>
  <si>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</si>
  <si>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</si>
  <si>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</si>
  <si>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</si>
  <si>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</si>
  <si>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</si>
  <si>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</si>
  <si>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</si>
  <si>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</si>
  <si>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</si>
  <si>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</si>
  <si>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</si>
  <si>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</si>
  <si>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</si>
  <si>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</si>
  <si>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</si>
  <si>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</si>
  <si>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</si>
  <si>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</si>
  <si>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</si>
  <si>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</si>
  <si>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</si>
  <si>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</si>
  <si>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</si>
  <si>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</si>
  <si>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</si>
  <si>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</si>
  <si>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</si>
  <si>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</si>
  <si>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</si>
  <si>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</si>
  <si>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</si>
  <si>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</si>
  <si>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</si>
  <si>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</si>
  <si>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</si>
  <si>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</si>
  <si>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</si>
  <si>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</si>
  <si>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</si>
  <si>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</si>
  <si>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</si>
  <si>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</si>
  <si>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</si>
  <si>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</si>
  <si>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</si>
  <si>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</si>
  <si>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</si>
  <si>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</si>
  <si>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</si>
  <si>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</si>
  <si>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</si>
  <si>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</si>
  <si>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</si>
  <si>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</si>
  <si>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</si>
  <si>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</si>
  <si>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</si>
  <si>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</si>
  <si>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</si>
  <si>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</si>
  <si>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</si>
  <si>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</si>
  <si>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</si>
  <si>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</si>
  <si>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</si>
  <si>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</si>
  <si>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</si>
  <si>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</si>
  <si>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</si>
  <si>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</si>
  <si>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</si>
  <si>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</si>
  <si>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</si>
  <si>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</si>
  <si>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</si>
  <si>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</si>
  <si>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</si>
  <si>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</si>
  <si>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</si>
  <si>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</si>
  <si>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</si>
  <si>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</si>
  <si>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</si>
  <si>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</si>
  <si>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</si>
  <si>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</si>
  <si>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</si>
  <si>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</si>
  <si>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</si>
  <si>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</si>
  <si>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</si>
  <si>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</si>
  <si>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</si>
  <si>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</si>
  <si>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</si>
  <si>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</si>
  <si>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</si>
  <si>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</si>
  <si>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</si>
  <si>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</si>
  <si>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</si>
  <si>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</si>
  <si>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</si>
  <si>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</si>
  <si>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</si>
  <si>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</si>
  <si>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</si>
  <si>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</si>
  <si>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</si>
  <si>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</si>
  <si>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</si>
  <si>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</si>
  <si>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</si>
  <si>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</si>
  <si>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</si>
  <si>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</si>
  <si>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</si>
  <si>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</si>
  <si>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</si>
  <si>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</si>
  <si>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</si>
  <si>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</si>
  <si>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</si>
  <si>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</si>
  <si>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</si>
  <si>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</si>
  <si>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</si>
  <si>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</si>
  <si>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</si>
  <si>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</si>
  <si>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</si>
  <si>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</si>
  <si>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</si>
  <si>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</si>
  <si>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</si>
  <si>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</si>
  <si>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</si>
  <si>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</si>
  <si>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</si>
  <si>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</si>
  <si>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</si>
  <si>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</si>
  <si>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</si>
  <si>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</si>
  <si>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</si>
  <si>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</si>
  <si>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</si>
  <si>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</si>
  <si>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</si>
  <si>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</si>
  <si>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</si>
  <si>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</si>
  <si>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</si>
  <si>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</si>
  <si>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</si>
  <si>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</si>
  <si>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</si>
  <si>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</si>
  <si>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</si>
  <si>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</si>
  <si>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</si>
  <si>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</si>
  <si>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</si>
  <si>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</si>
  <si>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</si>
  <si>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</si>
  <si>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</si>
  <si>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</si>
  <si>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</si>
  <si>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</si>
  <si>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</si>
  <si>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</si>
  <si>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</si>
  <si>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</si>
  <si>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</si>
  <si>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</si>
  <si>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</si>
  <si>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</si>
  <si>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</si>
  <si>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</si>
  <si>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</si>
  <si>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</si>
  <si>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</si>
  <si>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</si>
  <si>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</si>
  <si>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</si>
  <si>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</si>
  <si>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</si>
  <si>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</si>
  <si>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</si>
  <si>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</si>
  <si>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</si>
  <si>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</si>
  <si>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</si>
  <si>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</si>
  <si>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</si>
  <si>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</si>
  <si>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</si>
  <si>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</si>
  <si>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</si>
  <si>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</si>
  <si>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</si>
  <si>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</si>
  <si>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</si>
  <si>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</si>
  <si>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</si>
  <si>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</si>
  <si>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</si>
  <si>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</si>
  <si>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</si>
  <si>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</si>
  <si>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</si>
  <si>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</si>
  <si>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</si>
  <si>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</si>
  <si>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</si>
  <si>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</si>
  <si>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</si>
  <si>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</si>
  <si>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</si>
  <si>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</si>
  <si>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</si>
  <si>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</si>
  <si>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</si>
  <si>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</si>
  <si>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</si>
  <si>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</si>
  <si>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</si>
  <si>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</si>
  <si>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</si>
  <si>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</si>
  <si>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</si>
  <si>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</si>
  <si>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</si>
  <si>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</si>
  <si>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</si>
  <si>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</si>
  <si>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</si>
  <si>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</si>
  <si>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</si>
  <si>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</si>
  <si>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</si>
  <si>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</si>
  <si>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</si>
  <si>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</si>
  <si>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</si>
  <si>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</si>
  <si>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</si>
  <si>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</si>
  <si>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</si>
  <si>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</si>
  <si>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</si>
  <si>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</si>
  <si>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</si>
  <si>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</si>
  <si>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</si>
  <si>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</si>
  <si>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</si>
  <si>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</si>
  <si>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</si>
  <si>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</si>
  <si>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</si>
  <si>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</si>
  <si>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</si>
  <si>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</si>
  <si>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</si>
  <si>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</si>
  <si>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</si>
  <si>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</si>
  <si>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</si>
  <si>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</si>
  <si>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</si>
  <si>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</si>
  <si>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</si>
  <si>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</si>
  <si>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</si>
  <si>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</si>
  <si>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</si>
  <si>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</si>
  <si>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</si>
  <si>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</si>
  <si>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</si>
  <si>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</si>
  <si>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</si>
  <si>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</si>
  <si>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</si>
  <si>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</si>
  <si>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</si>
  <si>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</si>
  <si>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</si>
  <si>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</si>
  <si>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</si>
  <si>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</si>
  <si>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</si>
  <si>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</si>
  <si>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</si>
  <si>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</si>
  <si>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</si>
  <si>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</si>
  <si>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</si>
  <si>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</si>
  <si>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</si>
  <si>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</si>
  <si>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</si>
  <si>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</si>
  <si>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</si>
  <si>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</si>
  <si>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</si>
  <si>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</si>
  <si>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</si>
  <si>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</si>
  <si>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</si>
  <si>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</si>
  <si>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</si>
  <si>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</si>
  <si>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</si>
  <si>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</si>
  <si>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</si>
  <si>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</si>
  <si>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</si>
  <si>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</si>
  <si>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</si>
  <si>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</si>
  <si>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</si>
  <si>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</si>
  <si>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</si>
  <si>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</si>
  <si>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</si>
  <si>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</si>
  <si>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</si>
  <si>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</si>
  <si>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</si>
  <si>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</si>
  <si>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</si>
  <si>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</si>
  <si>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</si>
  <si>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</si>
  <si>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</si>
  <si>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</si>
  <si>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</si>
  <si>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</si>
  <si>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</si>
  <si>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</si>
  <si>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</si>
  <si>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</si>
  <si>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</si>
  <si>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</si>
  <si>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</si>
  <si>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</si>
  <si>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</si>
  <si>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</si>
  <si>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</si>
  <si>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</si>
  <si>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</si>
  <si>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</si>
  <si>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</si>
  <si>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</si>
  <si>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</si>
  <si>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</si>
  <si>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</si>
  <si>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</si>
  <si>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</si>
  <si>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</si>
  <si>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</si>
  <si>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</si>
  <si>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</si>
  <si>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</si>
  <si>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</si>
  <si>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</si>
  <si>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</si>
  <si>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</si>
  <si>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</si>
  <si>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</si>
  <si>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</si>
  <si>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</si>
  <si>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</si>
  <si>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</si>
  <si>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</si>
  <si>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</si>
  <si>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</si>
  <si>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</si>
  <si>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</si>
  <si>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</si>
  <si>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</si>
  <si>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</si>
  <si>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</si>
  <si>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</si>
  <si>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</si>
  <si>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</si>
  <si>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</si>
  <si>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</si>
  <si>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</si>
  <si>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</si>
  <si>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</si>
  <si>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</si>
  <si>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</si>
  <si>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</si>
  <si>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</si>
  <si>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</si>
  <si>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</si>
  <si>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</si>
  <si>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</si>
  <si>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</si>
  <si>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</si>
  <si>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</si>
  <si>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</si>
  <si>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</si>
  <si>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</si>
  <si>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</si>
  <si>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</si>
  <si>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</si>
  <si>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</si>
  <si>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</si>
  <si>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</si>
  <si>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</si>
  <si>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</si>
  <si>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</si>
  <si>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</si>
  <si>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</si>
  <si>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</si>
  <si>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</si>
  <si>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</si>
  <si>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</si>
  <si>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</si>
  <si>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</si>
  <si>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</si>
  <si>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</si>
  <si>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</si>
  <si>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</si>
  <si>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</si>
  <si>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</si>
  <si>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</si>
  <si>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</si>
  <si>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</si>
  <si>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</si>
  <si>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</si>
  <si>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</si>
  <si>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</si>
  <si>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</si>
  <si>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</si>
  <si>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</si>
  <si>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</si>
  <si>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</si>
  <si>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</si>
  <si>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</si>
  <si>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</si>
  <si>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</si>
  <si>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</si>
  <si>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</si>
  <si>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</si>
  <si>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</si>
  <si>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</si>
  <si>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</si>
  <si>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</si>
  <si>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</si>
  <si>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</si>
  <si>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</si>
  <si>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</si>
  <si>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</si>
  <si>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</si>
  <si>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</si>
  <si>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</si>
  <si>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</si>
  <si>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</si>
  <si>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</si>
  <si>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</si>
  <si>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</si>
  <si>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</si>
  <si>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</si>
  <si>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</si>
  <si>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</si>
  <si>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</si>
  <si>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</si>
  <si>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</si>
  <si>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</si>
  <si>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</si>
  <si>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</si>
  <si>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</si>
  <si>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</si>
  <si>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</si>
  <si>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</si>
  <si>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</si>
  <si>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</si>
  <si>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</si>
  <si>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</si>
  <si>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</si>
  <si>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</si>
  <si>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</si>
  <si>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</si>
  <si>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</si>
  <si>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</si>
  <si>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</si>
  <si>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</si>
  <si>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</si>
  <si>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</si>
  <si>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</si>
  <si>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</si>
  <si>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</si>
  <si>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</si>
  <si>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</si>
  <si>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</si>
  <si>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</si>
  <si>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</si>
  <si>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</si>
  <si>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</si>
  <si>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</si>
  <si>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</si>
  <si>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</si>
  <si>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</si>
  <si>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</si>
  <si>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</si>
  <si>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</si>
  <si>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</si>
  <si>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</si>
  <si>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</si>
  <si>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</si>
  <si>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</si>
  <si>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</si>
  <si>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</si>
  <si>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</si>
  <si>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</si>
  <si>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</si>
  <si>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</si>
  <si>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</si>
  <si>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</si>
  <si>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</si>
  <si>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</si>
  <si>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</si>
  <si>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</si>
  <si>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</si>
  <si>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</si>
  <si>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</si>
  <si>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</si>
  <si>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</si>
  <si>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</si>
  <si>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</si>
  <si>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</si>
  <si>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</si>
  <si>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</si>
  <si>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</si>
  <si>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</si>
  <si>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</si>
  <si>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</si>
  <si>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</si>
  <si>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</si>
  <si>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</si>
  <si>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</si>
  <si>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</si>
  <si>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</si>
  <si>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</si>
  <si>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</si>
  <si>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</si>
  <si>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</si>
  <si>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</si>
  <si>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</si>
  <si>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</si>
  <si>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</si>
  <si>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</si>
  <si>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</si>
  <si>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</si>
  <si>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</si>
  <si>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</si>
  <si>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</si>
  <si>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</si>
  <si>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</si>
  <si>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</si>
  <si>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</si>
  <si>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</si>
  <si>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</si>
  <si>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</si>
  <si>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</si>
  <si>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</si>
  <si>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</si>
  <si>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</si>
  <si>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</si>
  <si>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</si>
  <si>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</si>
  <si>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</si>
  <si>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</si>
  <si>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</si>
  <si>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</si>
  <si>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</si>
  <si>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</si>
  <si>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</si>
  <si>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</si>
  <si>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</si>
  <si>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</si>
  <si>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</si>
  <si>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</si>
  <si>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</si>
  <si>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</si>
  <si>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</si>
  <si>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</si>
  <si>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</si>
  <si>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</si>
  <si>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</si>
  <si>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</si>
  <si>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</si>
  <si>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</si>
  <si>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</si>
  <si>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</si>
  <si>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</si>
  <si>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</si>
  <si>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</si>
  <si>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</si>
  <si>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</si>
  <si>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</si>
  <si>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</si>
  <si>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</si>
  <si>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</si>
  <si>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</si>
  <si>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</si>
  <si>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</si>
  <si>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</si>
  <si>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</si>
  <si>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</si>
  <si>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</si>
  <si>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</si>
  <si>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</si>
  <si>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</si>
  <si>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</si>
  <si>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</si>
  <si>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</si>
  <si>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</si>
  <si>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</si>
  <si>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</si>
  <si>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</si>
  <si>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</si>
  <si>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</si>
  <si>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</si>
  <si>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</si>
  <si>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</si>
  <si>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</si>
  <si>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</si>
  <si>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</si>
  <si>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</si>
  <si>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</si>
  <si>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</si>
  <si>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</si>
  <si>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</si>
  <si>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</si>
  <si>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</si>
  <si>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</si>
  <si>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</si>
  <si>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</si>
  <si>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</si>
  <si>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</si>
  <si>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</si>
  <si>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</si>
  <si>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</si>
  <si>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</si>
  <si>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</si>
  <si>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</si>
  <si>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</si>
  <si>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</si>
  <si>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</si>
  <si>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</si>
  <si>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</si>
  <si>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</si>
  <si>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</si>
  <si>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</si>
  <si>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</si>
  <si>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</si>
  <si>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</si>
  <si>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</si>
  <si>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</si>
  <si>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</si>
  <si>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</si>
  <si>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</si>
  <si>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</si>
  <si>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</si>
  <si>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</si>
  <si>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</si>
  <si>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</si>
  <si>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</si>
  <si>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</si>
  <si>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</si>
  <si>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</si>
  <si>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</si>
  <si>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</si>
  <si>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</si>
  <si>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</si>
  <si>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</si>
  <si>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</si>
  <si>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</si>
  <si>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</si>
  <si>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</si>
  <si>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</si>
  <si>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</si>
  <si>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</si>
  <si>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</si>
  <si>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</si>
  <si>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</si>
  <si>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</si>
  <si>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</si>
  <si>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</si>
  <si>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</si>
  <si>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</si>
  <si>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</si>
  <si>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</si>
  <si>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</si>
  <si>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</si>
  <si>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</si>
  <si>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</si>
  <si>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</si>
  <si>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</si>
  <si>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</si>
  <si>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</si>
  <si>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</si>
  <si>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</si>
  <si>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</si>
  <si>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</si>
  <si>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</si>
  <si>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</si>
  <si>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</si>
  <si>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</si>
  <si>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</si>
  <si>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</si>
  <si>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</si>
  <si>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</si>
  <si>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</si>
  <si>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</si>
  <si>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</si>
  <si>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</si>
  <si>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</si>
  <si>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</si>
  <si>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</si>
  <si>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</si>
  <si>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</si>
  <si>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</si>
  <si>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</si>
  <si>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</si>
  <si>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</si>
  <si>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</si>
  <si>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</si>
  <si>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</si>
  <si>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</si>
  <si>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</si>
  <si>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</si>
  <si>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</si>
  <si>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</si>
  <si>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</si>
  <si>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</si>
  <si>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</si>
  <si>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</si>
  <si>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</si>
  <si>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</si>
  <si>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</si>
  <si>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</si>
  <si>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</si>
  <si>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</si>
  <si>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</si>
  <si>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</si>
  <si>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</si>
  <si>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</si>
  <si>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</si>
  <si>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</si>
  <si>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</si>
  <si>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</si>
  <si>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</si>
  <si>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</si>
  <si>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</si>
  <si>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</si>
  <si>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</si>
  <si>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</si>
  <si>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</si>
  <si>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</si>
  <si>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</si>
  <si>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</si>
  <si>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</si>
  <si>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</si>
  <si>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</si>
  <si>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</si>
  <si>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</si>
  <si>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</si>
  <si>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</si>
  <si>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</si>
  <si>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</si>
  <si>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</si>
  <si>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</si>
  <si>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</si>
  <si>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</si>
  <si>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</si>
  <si>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</si>
  <si>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</si>
  <si>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</si>
  <si>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</si>
  <si>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</si>
  <si>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</si>
  <si>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</si>
  <si>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</si>
  <si>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</si>
  <si>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</si>
  <si>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</si>
  <si>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</si>
  <si>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</si>
  <si>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</si>
  <si>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</si>
  <si>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</si>
  <si>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</si>
  <si>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</si>
  <si>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</si>
  <si>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</si>
  <si>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</si>
  <si>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</si>
  <si>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</si>
  <si>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</si>
  <si>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</si>
  <si>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</si>
  <si>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</si>
  <si>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</si>
  <si>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</si>
  <si>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</si>
  <si>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</si>
  <si>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</si>
  <si>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</si>
  <si>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</si>
  <si>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</si>
  <si>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</si>
  <si>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</si>
  <si>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</si>
  <si>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</si>
  <si>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</si>
  <si>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</si>
  <si>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</si>
  <si>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</si>
  <si>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</si>
  <si>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</si>
  <si>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</si>
  <si>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</si>
  <si>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</si>
  <si>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</si>
  <si>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</si>
  <si>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</si>
  <si>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</si>
  <si>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</si>
  <si>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</si>
  <si>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</si>
  <si>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</si>
  <si>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</si>
  <si>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</si>
  <si>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</si>
  <si>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</si>
  <si>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</si>
  <si>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</si>
  <si>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</si>
  <si>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</si>
  <si>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</si>
  <si>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</si>
  <si>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</si>
  <si>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</si>
  <si>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</si>
  <si>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</si>
  <si>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</si>
  <si>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</si>
  <si>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</si>
  <si>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</si>
  <si>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</si>
  <si>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</si>
  <si>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</si>
  <si>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</si>
  <si>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</si>
  <si>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</si>
  <si>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</si>
  <si>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</si>
  <si>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</si>
  <si>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</si>
  <si>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</si>
  <si>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</si>
  <si>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</si>
  <si>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</si>
  <si>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</si>
  <si>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</si>
  <si>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</si>
  <si>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</si>
  <si>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</si>
  <si>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</si>
  <si>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</si>
  <si>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</si>
  <si>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</si>
  <si>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</si>
  <si>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</si>
  <si>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</si>
  <si>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</si>
  <si>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</si>
  <si>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</si>
  <si>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</si>
  <si>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</si>
  <si>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</si>
  <si>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</si>
  <si>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</si>
  <si>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</si>
  <si>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</si>
  <si>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</si>
  <si>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</si>
  <si>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</si>
  <si>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</si>
  <si>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</si>
  <si>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</si>
  <si>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</si>
  <si>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</si>
  <si>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</si>
  <si>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</si>
  <si>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</si>
  <si>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</si>
  <si>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</si>
  <si>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</si>
  <si>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</si>
  <si>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</si>
  <si>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</si>
  <si>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</si>
  <si>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</si>
  <si>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</si>
  <si>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</si>
  <si>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</si>
  <si>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</si>
  <si>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</si>
  <si>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</si>
  <si>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</si>
  <si>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</si>
  <si>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</si>
  <si>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</si>
  <si>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</si>
  <si>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</si>
  <si>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</si>
  <si>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</si>
  <si>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</si>
  <si>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</si>
  <si>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</si>
  <si>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</si>
  <si>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</si>
  <si>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</si>
  <si>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</si>
  <si>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</si>
  <si>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</si>
  <si>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</si>
  <si>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</si>
  <si>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</si>
  <si>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</si>
  <si>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</si>
  <si>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</si>
  <si>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</si>
  <si>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</si>
  <si>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</si>
  <si>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</si>
  <si>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</si>
  <si>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</si>
  <si>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</si>
  <si>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</si>
  <si>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</si>
  <si>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</si>
  <si>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</si>
  <si>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</si>
  <si>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</si>
  <si>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</si>
  <si>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</si>
  <si>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</si>
  <si>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</si>
  <si>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</si>
  <si>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</si>
  <si>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</si>
  <si>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</si>
  <si>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</si>
  <si>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</si>
  <si>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</si>
  <si>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</si>
  <si>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</si>
  <si>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</si>
  <si>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</si>
  <si>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</si>
  <si>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</si>
  <si>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</si>
  <si>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</si>
  <si>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</si>
  <si>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</si>
  <si>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</si>
  <si>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</si>
  <si>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</si>
  <si>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</si>
  <si>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</si>
  <si>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</si>
  <si>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</si>
  <si>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</si>
  <si>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</si>
  <si>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</si>
  <si>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</si>
  <si>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</si>
  <si>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</si>
  <si>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</si>
  <si>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</si>
  <si>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</si>
  <si>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</si>
  <si>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</si>
  <si>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</si>
  <si>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</si>
  <si>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</si>
  <si>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</si>
  <si>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</si>
  <si>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</si>
  <si>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</si>
  <si>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</si>
  <si>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</si>
  <si>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</si>
  <si>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</si>
  <si>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</si>
  <si>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</si>
  <si>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</si>
  <si>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</si>
  <si>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</si>
  <si>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</si>
  <si>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</si>
  <si>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</si>
  <si>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</si>
  <si>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</si>
  <si>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</si>
  <si>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</si>
  <si>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</si>
  <si>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</si>
  <si>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</si>
  <si>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</si>
  <si>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</si>
  <si>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</si>
  <si>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</si>
  <si>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</si>
  <si>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</si>
  <si>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</si>
  <si>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</si>
  <si>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</si>
  <si>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</si>
  <si>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</si>
  <si>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</si>
  <si>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</si>
  <si>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</si>
  <si>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</si>
  <si>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</si>
  <si>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</si>
  <si>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</si>
  <si>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</si>
  <si>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</si>
  <si>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</si>
  <si>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</si>
  <si>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</si>
  <si>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</si>
  <si>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</si>
  <si>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</si>
  <si>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</si>
  <si>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</si>
  <si>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</si>
  <si>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</si>
  <si>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</si>
  <si>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</si>
  <si>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</si>
  <si>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</si>
  <si>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</si>
  <si>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</si>
  <si>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</si>
  <si>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</si>
  <si>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</si>
  <si>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</si>
  <si>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</si>
  <si>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</si>
  <si>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</si>
  <si>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</si>
  <si>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</si>
  <si>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</si>
  <si>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</si>
  <si>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</si>
  <si>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</si>
  <si>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</si>
  <si>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</si>
  <si>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</si>
  <si>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</si>
  <si>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</si>
  <si>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</si>
  <si>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</si>
  <si>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</si>
  <si>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</si>
  <si>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</si>
  <si>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</si>
  <si>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</si>
  <si>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</si>
  <si>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</si>
  <si>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</si>
  <si>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</si>
  <si>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</si>
  <si>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</si>
  <si>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</si>
  <si>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</si>
  <si>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</si>
  <si>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</si>
  <si>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</si>
  <si>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</si>
  <si>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</si>
  <si>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</si>
  <si>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</si>
  <si>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</si>
  <si>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</si>
  <si>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</si>
  <si>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</si>
  <si>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</si>
  <si>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</si>
  <si>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</si>
  <si>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</si>
  <si>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</si>
  <si>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</si>
  <si>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</si>
  <si>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</si>
  <si>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</si>
  <si>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</si>
  <si>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</si>
  <si>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</si>
  <si>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</si>
  <si>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</si>
  <si>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</si>
  <si>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</si>
  <si>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</si>
  <si>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</si>
  <si>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</si>
  <si>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</si>
  <si>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</si>
  <si>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</si>
  <si>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</si>
  <si>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</si>
  <si>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</si>
  <si>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</si>
  <si>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</si>
  <si>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</si>
  <si>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</si>
  <si>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</si>
  <si>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</si>
  <si>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</si>
  <si>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</si>
  <si>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</si>
  <si>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</si>
  <si>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</si>
  <si>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</si>
  <si>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</si>
  <si>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</si>
  <si>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</si>
  <si>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</si>
  <si>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</si>
  <si>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</si>
  <si>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</si>
  <si>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</si>
  <si>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</si>
  <si>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</si>
  <si>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</si>
  <si>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</si>
  <si>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</si>
  <si>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</si>
  <si>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</si>
  <si>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</si>
  <si>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</si>
  <si>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</si>
  <si>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</si>
  <si>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</si>
  <si>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</si>
  <si>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</si>
  <si>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</si>
  <si>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</si>
  <si>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</si>
  <si>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</si>
  <si>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</si>
  <si>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</si>
  <si>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</si>
  <si>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</si>
  <si>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</si>
  <si>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</si>
  <si>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</si>
  <si>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</si>
  <si>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</si>
  <si>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</si>
  <si>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</si>
  <si>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</si>
  <si>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</si>
  <si>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</si>
  <si>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</si>
  <si>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</si>
  <si>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</si>
  <si>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</si>
  <si>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</si>
  <si>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</si>
  <si>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</si>
  <si>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</si>
  <si>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</si>
  <si>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</si>
  <si>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</si>
  <si>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</si>
  <si>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</si>
  <si>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</si>
  <si>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</si>
  <si>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</si>
  <si>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</si>
  <si>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</si>
  <si>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</si>
  <si>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</si>
  <si>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</si>
  <si>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</si>
  <si>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</si>
  <si>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</si>
  <si>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</si>
  <si>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</si>
  <si>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</si>
  <si>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</si>
  <si>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</si>
  <si>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</si>
  <si>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</si>
  <si>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</si>
  <si>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</si>
  <si>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</si>
  <si>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</si>
  <si>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</si>
  <si>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</si>
  <si>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</si>
  <si>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</si>
  <si>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</si>
  <si>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</si>
  <si>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</si>
  <si>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</si>
  <si>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</si>
  <si>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</si>
  <si>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</si>
  <si>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</si>
  <si>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</si>
  <si>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</si>
  <si>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</si>
  <si>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</si>
  <si>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</si>
  <si>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</si>
  <si>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</si>
  <si>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</si>
  <si>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</si>
  <si>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</si>
  <si>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</si>
  <si>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</si>
  <si>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</si>
  <si>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</si>
  <si>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</si>
  <si>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</si>
  <si>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</si>
  <si>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</si>
  <si>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</si>
  <si>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</si>
  <si>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</si>
  <si>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</si>
  <si>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</si>
  <si>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</si>
  <si>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</si>
  <si>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</si>
  <si>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</si>
  <si>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</si>
  <si>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</si>
  <si>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</si>
  <si>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</si>
  <si>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</si>
  <si>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</si>
  <si>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</si>
  <si>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</si>
  <si>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</si>
  <si>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</si>
  <si>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</si>
  <si>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</si>
  <si>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</si>
  <si>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</si>
  <si>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</si>
  <si>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</si>
  <si>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</si>
  <si>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</si>
  <si>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</si>
  <si>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</si>
  <si>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</si>
  <si>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</si>
  <si>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</si>
  <si>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</si>
  <si>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</si>
  <si>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</si>
  <si>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</si>
  <si>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</si>
  <si>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</si>
  <si>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</si>
  <si>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</si>
  <si>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</si>
  <si>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</si>
  <si>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</si>
  <si>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</si>
  <si>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</si>
  <si>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</si>
  <si>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</si>
  <si>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</si>
  <si>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</si>
  <si>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</si>
  <si>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</si>
  <si>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</si>
  <si>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</si>
  <si>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</si>
  <si>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</si>
  <si>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</si>
  <si>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</si>
  <si>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</si>
  <si>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</si>
  <si>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</si>
  <si>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</si>
  <si>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</si>
  <si>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</si>
  <si>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</si>
  <si>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</si>
  <si>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</si>
  <si>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</si>
  <si>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</si>
  <si>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</si>
  <si>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</si>
  <si>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</si>
  <si>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</si>
  <si>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</si>
  <si>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</si>
  <si>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</si>
  <si>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</si>
  <si>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</si>
  <si>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</si>
  <si>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</si>
  <si>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</si>
  <si>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</si>
  <si>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</si>
  <si>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</si>
  <si>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</si>
  <si>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</si>
  <si>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</si>
  <si>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</si>
  <si>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</si>
  <si>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</si>
  <si>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</si>
  <si>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</si>
  <si>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</si>
  <si>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</si>
  <si>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</si>
  <si>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</si>
  <si>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</si>
  <si>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</si>
  <si>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</si>
  <si>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</si>
  <si>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</si>
  <si>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</si>
  <si>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</si>
  <si>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</si>
  <si>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</si>
  <si>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</si>
  <si>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</si>
  <si>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</si>
  <si>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</si>
  <si>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</si>
  <si>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</si>
  <si>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</si>
  <si>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</si>
  <si>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</si>
  <si>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</si>
  <si>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</si>
  <si>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</si>
  <si>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</si>
  <si>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</si>
  <si>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</si>
  <si>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</si>
  <si>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</si>
  <si>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</si>
  <si>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</si>
  <si>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</si>
  <si>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</si>
  <si>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</si>
  <si>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</si>
  <si>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</si>
  <si>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</si>
  <si>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</si>
  <si>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</si>
  <si>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</si>
  <si>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</si>
  <si>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</si>
  <si>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</si>
  <si>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</si>
  <si>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</si>
  <si>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</si>
  <si>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</si>
  <si>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</si>
  <si>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</si>
  <si>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</si>
  <si>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</si>
  <si>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</si>
  <si>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</si>
  <si>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</si>
  <si>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</si>
  <si>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</si>
  <si>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</si>
  <si>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</si>
  <si>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</si>
  <si>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</si>
  <si>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</si>
  <si>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</si>
  <si>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</si>
  <si>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</si>
  <si>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</si>
  <si>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</si>
  <si>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</si>
  <si>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</si>
  <si>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</si>
  <si>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</si>
  <si>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</si>
  <si>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</si>
  <si>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</si>
  <si>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</si>
  <si>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</si>
  <si>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</si>
  <si>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</si>
  <si>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</si>
  <si>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</si>
  <si>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</si>
  <si>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</si>
  <si>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</si>
  <si>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</si>
  <si>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</si>
  <si>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</si>
  <si>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</si>
  <si>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</si>
  <si>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</si>
  <si>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</si>
  <si>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</si>
  <si>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</si>
  <si>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</si>
  <si>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</si>
  <si>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</si>
  <si>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</si>
  <si>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</si>
  <si>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</si>
  <si>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</si>
  <si>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</si>
  <si>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</si>
  <si>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</si>
  <si>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</si>
  <si>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</si>
  <si>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</si>
  <si>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</si>
  <si>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</si>
  <si>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</si>
  <si>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</si>
  <si>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</si>
  <si>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</si>
  <si>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</si>
  <si>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</si>
  <si>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</si>
  <si>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</si>
  <si>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</si>
  <si>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</si>
  <si>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</si>
  <si>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</si>
  <si>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</si>
  <si>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</si>
  <si>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</si>
  <si>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</si>
  <si>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</si>
  <si>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</si>
  <si>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</si>
  <si>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</si>
  <si>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</si>
  <si>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</si>
  <si>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</si>
  <si>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</si>
  <si>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</si>
  <si>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</si>
  <si>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</si>
  <si>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</si>
  <si>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</si>
  <si>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</si>
  <si>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</si>
  <si>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</si>
  <si>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</si>
  <si>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</si>
  <si>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</si>
  <si>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</si>
  <si>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</si>
  <si>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</si>
  <si>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</si>
  <si>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</si>
  <si>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</si>
  <si>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</si>
  <si>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</si>
  <si>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</si>
  <si>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</si>
  <si>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</si>
  <si>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</si>
  <si>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</si>
  <si>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</si>
  <si>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</si>
  <si>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</si>
  <si>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</si>
  <si>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</si>
  <si>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</si>
  <si>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</si>
  <si>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</si>
  <si>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</si>
  <si>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</si>
  <si>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</si>
  <si>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</si>
  <si>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</si>
  <si>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</si>
  <si>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</si>
  <si>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</si>
  <si>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</si>
  <si>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</si>
  <si>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</si>
  <si>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</si>
  <si>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</si>
  <si>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</si>
  <si>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</si>
  <si>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</si>
  <si>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</si>
  <si>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</si>
  <si>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</si>
  <si>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</si>
  <si>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</si>
  <si>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</si>
  <si>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</si>
  <si>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</si>
  <si>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</si>
  <si>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</si>
  <si>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</si>
  <si>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</si>
  <si>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</si>
  <si>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</si>
  <si>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</si>
  <si>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</si>
  <si>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</si>
  <si>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</si>
  <si>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</si>
  <si>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</si>
  <si>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</si>
  <si>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</si>
  <si>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</si>
  <si>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</si>
  <si>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</si>
  <si>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</si>
  <si>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</si>
  <si>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</si>
  <si>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</si>
  <si>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</si>
  <si>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</si>
  <si>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</si>
  <si>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</si>
  <si>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</si>
  <si>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</si>
  <si>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</si>
  <si>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</si>
  <si>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</si>
  <si>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</si>
  <si>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</si>
  <si>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</si>
  <si>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</si>
  <si>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</si>
  <si>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</si>
  <si>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</si>
  <si>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</si>
  <si>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</si>
  <si>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</si>
  <si>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</si>
  <si>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</si>
  <si>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</si>
  <si>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</si>
  <si>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</si>
  <si>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</si>
  <si>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</si>
  <si>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</si>
  <si>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</si>
  <si>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</si>
  <si>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</si>
  <si>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</si>
  <si>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</si>
  <si>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</si>
  <si>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</si>
  <si>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</si>
  <si>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</si>
  <si>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</si>
  <si>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</si>
  <si>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</si>
  <si>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</si>
  <si>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</si>
  <si>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</si>
  <si>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</si>
  <si>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</si>
  <si>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</si>
  <si>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</si>
  <si>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</si>
  <si>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</si>
  <si>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</si>
  <si>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</si>
  <si>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</si>
  <si>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</si>
  <si>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</si>
  <si>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</si>
  <si>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</si>
  <si>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</si>
  <si>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</si>
  <si>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</si>
  <si>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</si>
  <si>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</si>
  <si>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</si>
  <si>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</si>
  <si>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</si>
  <si>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</si>
  <si>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</si>
  <si>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</si>
  <si>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</si>
  <si>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</si>
  <si>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</si>
  <si>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</si>
  <si>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</si>
  <si>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</si>
  <si>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</si>
  <si>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</si>
  <si>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</si>
  <si>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</si>
  <si>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</si>
  <si>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</si>
  <si>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</si>
  <si>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</si>
  <si>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</si>
  <si>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</si>
  <si>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</si>
  <si>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</si>
  <si>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</si>
  <si>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</si>
  <si>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</si>
  <si>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</si>
  <si>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</si>
  <si>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</si>
  <si>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</si>
  <si>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</si>
  <si>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</si>
  <si>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</si>
  <si>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</si>
  <si>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</si>
  <si>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</si>
  <si>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</si>
  <si>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</si>
  <si>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</si>
  <si>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</si>
  <si>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</si>
  <si>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</si>
  <si>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</si>
  <si>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</si>
  <si>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</si>
  <si>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</si>
  <si>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</si>
  <si>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</si>
  <si>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</si>
  <si>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</si>
  <si>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</si>
  <si>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</si>
  <si>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</si>
  <si>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</si>
  <si>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</si>
  <si>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</si>
  <si>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</si>
  <si>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</si>
  <si>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</si>
  <si>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</si>
  <si>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</si>
  <si>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</si>
  <si>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</si>
  <si>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</si>
  <si>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</si>
  <si>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</si>
  <si>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</si>
  <si>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</si>
  <si>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</si>
  <si>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</si>
  <si>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</si>
  <si>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</si>
  <si>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</si>
  <si>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</si>
  <si>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</si>
  <si>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</si>
  <si>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</si>
  <si>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</si>
  <si>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</si>
  <si>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</si>
  <si>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</si>
  <si>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</si>
  <si>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</si>
  <si>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</si>
  <si>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</si>
  <si>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</si>
  <si>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</si>
  <si>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</si>
  <si>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</si>
  <si>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</si>
  <si>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</si>
  <si>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</si>
  <si>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</si>
  <si>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</si>
  <si>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</si>
  <si>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</si>
  <si>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</si>
  <si>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</si>
  <si>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</si>
  <si>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</si>
  <si>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</si>
  <si>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</si>
  <si>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</si>
  <si>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</si>
  <si>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</si>
  <si>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</si>
  <si>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</si>
  <si>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</si>
  <si>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</si>
  <si>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</si>
  <si>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</si>
  <si>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</si>
  <si>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</si>
  <si>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</si>
  <si>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</si>
  <si>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</si>
  <si>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</si>
  <si>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</si>
  <si>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</si>
  <si>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</si>
  <si>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</si>
  <si>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</si>
  <si>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</si>
  <si>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</si>
  <si>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</si>
  <si>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</si>
  <si>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</si>
  <si>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</si>
  <si>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</si>
  <si>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</si>
  <si>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</si>
  <si>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</si>
  <si>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</si>
  <si>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</si>
  <si>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</si>
  <si>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</si>
  <si>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</si>
  <si>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</si>
  <si>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</si>
  <si>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</si>
  <si>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</si>
  <si>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</si>
  <si>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</si>
  <si>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</si>
  <si>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</si>
  <si>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</si>
  <si>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</si>
  <si>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</si>
  <si>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</si>
  <si>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</si>
  <si>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</si>
  <si>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</si>
  <si>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</si>
  <si>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</si>
  <si>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</si>
  <si>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</si>
  <si>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</si>
  <si>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</si>
  <si>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</si>
  <si>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</si>
  <si>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</si>
  <si>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</si>
  <si>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</si>
  <si>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</si>
  <si>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</si>
  <si>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</si>
  <si>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</si>
  <si>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</si>
  <si>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</si>
  <si>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</si>
  <si>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</si>
  <si>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</si>
  <si>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</si>
  <si>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</si>
  <si>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</si>
  <si>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</si>
  <si>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</si>
  <si>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</si>
  <si>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</si>
  <si>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</si>
  <si>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</si>
  <si>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</si>
  <si>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</si>
  <si>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</si>
  <si>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</si>
  <si>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</si>
  <si>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</si>
  <si>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</si>
  <si>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</si>
  <si>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</si>
  <si>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</si>
  <si>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</si>
  <si>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</si>
  <si>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</si>
  <si>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</si>
  <si>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</si>
  <si>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</si>
  <si>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</si>
  <si>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</si>
  <si>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</si>
  <si>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</si>
  <si>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</si>
  <si>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</si>
  <si>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</si>
  <si>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</si>
  <si>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</si>
  <si>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</si>
  <si>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</si>
  <si>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</si>
  <si>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</si>
  <si>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</si>
  <si>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</si>
  <si>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</si>
  <si>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</si>
  <si>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</si>
  <si>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</si>
  <si>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</si>
  <si>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</si>
  <si>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</si>
  <si>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</si>
  <si>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</si>
  <si>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</si>
  <si>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</si>
  <si>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</si>
  <si>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</si>
  <si>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</si>
  <si>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</si>
  <si>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</si>
  <si>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</si>
  <si>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</si>
  <si>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</si>
  <si>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</si>
  <si>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</si>
  <si>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</si>
  <si>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</si>
  <si>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</si>
  <si>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</si>
  <si>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</si>
  <si>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</si>
  <si>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</si>
  <si>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</si>
  <si>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</si>
  <si>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</si>
  <si>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</si>
  <si>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</si>
  <si>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</si>
  <si>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</si>
  <si>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</si>
  <si>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</si>
  <si>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</si>
  <si>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</si>
  <si>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</si>
  <si>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</si>
  <si>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</si>
  <si>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</si>
  <si>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</si>
  <si>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</si>
  <si>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</si>
  <si>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</si>
  <si>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</si>
  <si>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</si>
  <si>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</si>
  <si>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</si>
  <si>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</si>
  <si>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</si>
  <si>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</si>
  <si>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</si>
  <si>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</si>
  <si>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</si>
  <si>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</si>
  <si>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</si>
  <si>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</si>
  <si>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</si>
  <si>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</si>
  <si>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</si>
  <si>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</si>
  <si>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</si>
  <si>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</si>
  <si>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</si>
  <si>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</si>
  <si>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</si>
  <si>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</si>
  <si>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</si>
  <si>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</si>
  <si>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</si>
  <si>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</si>
  <si>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</si>
  <si>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</si>
  <si>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</si>
  <si>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</si>
  <si>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</si>
  <si>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</si>
  <si>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</si>
  <si>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</si>
  <si>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</si>
  <si>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</si>
  <si>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</si>
  <si>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</si>
  <si>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</si>
  <si>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</si>
  <si>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</si>
  <si>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</si>
  <si>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</si>
  <si>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</si>
  <si>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</si>
  <si>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</si>
  <si>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</si>
  <si>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</si>
  <si>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</si>
  <si>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</si>
  <si>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</si>
  <si>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</si>
  <si>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</si>
  <si>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</si>
  <si>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</si>
  <si>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</si>
  <si>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</si>
  <si>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</si>
  <si>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</si>
  <si>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</si>
  <si>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</si>
  <si>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</si>
  <si>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</si>
  <si>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</si>
  <si>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</si>
  <si>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</si>
  <si>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</si>
  <si>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</si>
  <si>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</si>
  <si>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</si>
  <si>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</si>
  <si>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</si>
  <si>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</si>
  <si>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</si>
  <si>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</si>
  <si>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</si>
  <si>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</si>
  <si>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</si>
  <si>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</si>
  <si>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</si>
  <si>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</si>
  <si>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</si>
  <si>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</si>
  <si>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</si>
  <si>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</si>
  <si>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</si>
  <si>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</si>
  <si>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</si>
  <si>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</si>
  <si>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</si>
  <si>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</si>
  <si>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</si>
  <si>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</si>
  <si>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</si>
  <si>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</si>
  <si>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</si>
  <si>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</si>
  <si>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</si>
  <si>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</si>
  <si>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</si>
  <si>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</si>
  <si>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</si>
  <si>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</si>
  <si>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</si>
  <si>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</si>
  <si>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</si>
  <si>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</si>
  <si>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</si>
  <si>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</si>
  <si>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</si>
  <si>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</si>
  <si>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</si>
  <si>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</si>
  <si>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</si>
  <si>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</si>
  <si>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</si>
  <si>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</si>
  <si>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</si>
  <si>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</si>
  <si>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</si>
  <si>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</si>
  <si>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</si>
  <si>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</si>
  <si>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</si>
  <si>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</si>
  <si>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</si>
  <si>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</si>
  <si>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</si>
  <si>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</si>
  <si>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</si>
  <si>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</si>
  <si>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</si>
  <si>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</si>
  <si>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</si>
  <si>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</si>
  <si>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</si>
  <si>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</si>
  <si>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</si>
  <si>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</si>
  <si>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</si>
  <si>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</si>
  <si>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</si>
  <si>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</si>
  <si>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</si>
  <si>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</si>
  <si>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</si>
  <si>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</si>
  <si>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</si>
  <si>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</si>
  <si>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</si>
  <si>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</si>
  <si>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</si>
  <si>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</si>
  <si>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</si>
  <si>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</si>
  <si>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</si>
  <si>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</si>
  <si>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</si>
  <si>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</si>
  <si>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</si>
  <si>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</si>
  <si>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</si>
  <si>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</si>
  <si>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</si>
  <si>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</si>
  <si>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</si>
  <si>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</si>
  <si>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</si>
  <si>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</si>
  <si>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</si>
  <si>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</si>
  <si>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</si>
  <si>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</si>
  <si>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</si>
  <si>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</si>
  <si>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</si>
  <si>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</si>
  <si>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</si>
  <si>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</si>
  <si>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</si>
  <si>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</si>
  <si>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</si>
  <si>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</si>
  <si>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</si>
  <si>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</si>
  <si>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</si>
  <si>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</si>
  <si>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</si>
  <si>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</si>
  <si>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</si>
  <si>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</si>
  <si>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</si>
  <si>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</si>
  <si>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</si>
  <si>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</si>
  <si>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</si>
  <si>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</si>
  <si>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</si>
  <si>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</si>
  <si>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</si>
  <si>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</si>
  <si>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</si>
  <si>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</si>
  <si>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</si>
  <si>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</si>
  <si>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</si>
  <si>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</si>
  <si>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</si>
  <si>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</si>
  <si>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</si>
  <si>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</si>
  <si>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</si>
  <si>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</si>
  <si>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</si>
  <si>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</si>
  <si>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</si>
  <si>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</si>
  <si>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</si>
  <si>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</si>
  <si>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</si>
  <si>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</si>
  <si>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</si>
  <si>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</si>
  <si>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</si>
  <si>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</si>
  <si>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</si>
  <si>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</si>
  <si>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</si>
  <si>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</si>
  <si>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</si>
  <si>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</si>
  <si>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</si>
  <si>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</si>
  <si>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</si>
  <si>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</si>
  <si>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</si>
  <si>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</si>
  <si>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</si>
  <si>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</si>
  <si>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</si>
  <si>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</si>
  <si>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</si>
  <si>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</si>
  <si>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</si>
  <si>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</si>
  <si>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</si>
  <si>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</si>
  <si>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</si>
  <si>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</si>
  <si>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</si>
  <si>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</si>
  <si>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</si>
  <si>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</si>
  <si>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</si>
  <si>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</si>
  <si>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</si>
  <si>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</si>
  <si>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</si>
  <si>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</si>
  <si>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</si>
  <si>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</si>
  <si>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</si>
  <si>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</si>
  <si>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</si>
  <si>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</si>
  <si>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</si>
  <si>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</si>
  <si>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</si>
  <si>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</si>
  <si>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2021-66-20000120.0</t>
  </si>
  <si>
    <t> 715.152.400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</si>
</sst>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rgb="FF222222"/>
      <name val="Arial"/>
      <family val="2"/>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32" fillId="0" borderId="0" xfId="0" applyFont="1"/>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38" zoomScale="70" zoomScaleNormal="70"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7" t="s">
        <v>2707</v>
      </c>
      <c r="D15" s="35"/>
      <c r="E15" s="35"/>
      <c r="F15" s="5"/>
      <c r="G15" s="32" t="s">
        <v>1168</v>
      </c>
      <c r="H15" s="103" t="s">
        <v>396</v>
      </c>
      <c r="I15" s="32" t="s">
        <v>2624</v>
      </c>
      <c r="J15" s="108" t="s">
        <v>2626</v>
      </c>
      <c r="L15" s="211" t="s">
        <v>8</v>
      </c>
      <c r="M15" s="211"/>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40" t="s">
        <v>11</v>
      </c>
      <c r="J19" s="141" t="s">
        <v>10</v>
      </c>
      <c r="K19" s="141" t="s">
        <v>2609</v>
      </c>
      <c r="L19" s="141" t="s">
        <v>1161</v>
      </c>
      <c r="M19" s="141" t="s">
        <v>1162</v>
      </c>
      <c r="N19" s="142" t="s">
        <v>2610</v>
      </c>
      <c r="O19" s="137"/>
      <c r="Q19" s="51"/>
      <c r="R19" s="51"/>
    </row>
    <row r="20" spans="1:23" ht="30" customHeight="1" x14ac:dyDescent="0.2">
      <c r="A20" s="9"/>
      <c r="B20" s="109">
        <v>900968008</v>
      </c>
      <c r="C20" s="5"/>
      <c r="D20" s="73"/>
      <c r="E20" s="5"/>
      <c r="F20" s="5"/>
      <c r="G20" s="5"/>
      <c r="H20" s="188"/>
      <c r="I20" s="148" t="s">
        <v>396</v>
      </c>
      <c r="J20" s="149" t="s">
        <v>875</v>
      </c>
      <c r="K20" s="178" t="s">
        <v>2708</v>
      </c>
      <c r="L20" s="151">
        <v>44212</v>
      </c>
      <c r="M20" s="151">
        <v>44561</v>
      </c>
      <c r="N20" s="135">
        <f>+(M20-L20)/30</f>
        <v>11.633333333333333</v>
      </c>
      <c r="O20" s="138"/>
      <c r="U20" s="134"/>
      <c r="V20" s="105">
        <f ca="1">NOW()</f>
        <v>44194.946459375002</v>
      </c>
      <c r="W20" s="105">
        <f ca="1">NOW()</f>
        <v>44194.946459375002</v>
      </c>
    </row>
    <row r="21" spans="1:23" ht="30" customHeight="1" outlineLevel="1" x14ac:dyDescent="0.25">
      <c r="A21" s="9"/>
      <c r="B21" s="71"/>
      <c r="C21" s="5"/>
      <c r="D21" s="5"/>
      <c r="E21" s="5"/>
      <c r="F21" s="5"/>
      <c r="G21" s="5"/>
      <c r="H21" s="70"/>
      <c r="I21" s="148" t="s">
        <v>396</v>
      </c>
      <c r="J21" s="149" t="s">
        <v>883</v>
      </c>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180" t="str">
        <f>VLOOKUP(B20,EAS!A2:B1439,2,0)</f>
        <v>CORPORACIÓN LA NUEVA COLOMBIA</v>
      </c>
      <c r="C38" s="180"/>
      <c r="D38" s="180"/>
      <c r="E38" s="180"/>
      <c r="F38" s="180"/>
      <c r="G38" s="5"/>
      <c r="H38" s="132"/>
      <c r="I38" s="192" t="s">
        <v>7</v>
      </c>
      <c r="J38" s="192"/>
      <c r="K38" s="192"/>
      <c r="L38" s="192"/>
      <c r="M38" s="192"/>
      <c r="N38" s="192"/>
      <c r="O38" s="133"/>
    </row>
    <row r="39" spans="1:16" ht="42.95" customHeight="1" thickBot="1" x14ac:dyDescent="0.3">
      <c r="A39" s="10"/>
      <c r="B39" s="11"/>
      <c r="C39" s="11"/>
      <c r="D39" s="11"/>
      <c r="E39" s="11"/>
      <c r="F39" s="11"/>
      <c r="G39" s="11"/>
      <c r="H39" s="10"/>
      <c r="I39" s="224" t="s">
        <v>2706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8">
        <f>IF(AND(E48&lt;&gt;"",F48&lt;&gt;""),((F48-E48)/30),"")</f>
        <v>7.8666666666666663</v>
      </c>
      <c r="H48" s="114" t="s">
        <v>2689</v>
      </c>
      <c r="I48" s="113" t="s">
        <v>628</v>
      </c>
      <c r="J48" s="113" t="s">
        <v>639</v>
      </c>
      <c r="K48" s="116">
        <v>74000000</v>
      </c>
      <c r="L48" s="115" t="s">
        <v>1148</v>
      </c>
      <c r="M48" s="117">
        <v>1</v>
      </c>
      <c r="N48" s="115" t="s">
        <v>27</v>
      </c>
      <c r="O48" s="115" t="s">
        <v>26</v>
      </c>
      <c r="P48" s="78"/>
    </row>
    <row r="49" spans="1:16" s="6" customFormat="1" ht="24.75" customHeight="1" x14ac:dyDescent="0.25">
      <c r="A49" s="143">
        <v>2</v>
      </c>
      <c r="B49" s="111" t="s">
        <v>2677</v>
      </c>
      <c r="C49" s="112" t="s">
        <v>31</v>
      </c>
      <c r="D49" s="110" t="s">
        <v>2681</v>
      </c>
      <c r="E49" s="145">
        <v>42744</v>
      </c>
      <c r="F49" s="145">
        <v>42972</v>
      </c>
      <c r="G49" s="158">
        <f t="shared" ref="G49:G50" si="2">IF(AND(E49&lt;&gt;"",F49&lt;&gt;""),((F49-E49)/30),"")</f>
        <v>7.6</v>
      </c>
      <c r="H49" s="114" t="s">
        <v>2690</v>
      </c>
      <c r="I49" s="113" t="s">
        <v>628</v>
      </c>
      <c r="J49" s="113" t="s">
        <v>654</v>
      </c>
      <c r="K49" s="116">
        <v>849134399</v>
      </c>
      <c r="L49" s="124" t="s">
        <v>1148</v>
      </c>
      <c r="M49" s="117">
        <v>1</v>
      </c>
      <c r="N49" s="124" t="s">
        <v>27</v>
      </c>
      <c r="O49" s="124" t="s">
        <v>26</v>
      </c>
      <c r="P49" s="78"/>
    </row>
    <row r="50" spans="1:16" s="6" customFormat="1" ht="24.75" customHeight="1" x14ac:dyDescent="0.25">
      <c r="A50" s="143">
        <v>3</v>
      </c>
      <c r="B50" s="111" t="s">
        <v>2677</v>
      </c>
      <c r="C50" s="112" t="s">
        <v>31</v>
      </c>
      <c r="D50" s="110" t="s">
        <v>2682</v>
      </c>
      <c r="E50" s="145">
        <v>42863</v>
      </c>
      <c r="F50" s="145">
        <v>43081</v>
      </c>
      <c r="G50" s="158">
        <f t="shared" si="2"/>
        <v>7.2666666666666666</v>
      </c>
      <c r="H50" s="119" t="s">
        <v>2691</v>
      </c>
      <c r="I50" s="113" t="s">
        <v>628</v>
      </c>
      <c r="J50" s="113" t="s">
        <v>654</v>
      </c>
      <c r="K50" s="116">
        <v>48143411</v>
      </c>
      <c r="L50" s="124" t="s">
        <v>1148</v>
      </c>
      <c r="M50" s="117">
        <v>1</v>
      </c>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8">
        <f t="shared" ref="G51:G107" si="3">IF(AND(E51&lt;&gt;"",F51&lt;&gt;""),((F51-E51)/30),"")</f>
        <v>12.2</v>
      </c>
      <c r="H51" s="114" t="s">
        <v>2692</v>
      </c>
      <c r="I51" s="113" t="s">
        <v>628</v>
      </c>
      <c r="J51" s="113" t="s">
        <v>639</v>
      </c>
      <c r="K51" s="116">
        <v>103772375</v>
      </c>
      <c r="L51" s="124" t="s">
        <v>1148</v>
      </c>
      <c r="M51" s="117">
        <v>1</v>
      </c>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8">
        <f t="shared" si="3"/>
        <v>8.6333333333333329</v>
      </c>
      <c r="H52" s="119" t="s">
        <v>2693</v>
      </c>
      <c r="I52" s="113" t="s">
        <v>628</v>
      </c>
      <c r="J52" s="113" t="s">
        <v>630</v>
      </c>
      <c r="K52" s="116">
        <v>873894252</v>
      </c>
      <c r="L52" s="124" t="s">
        <v>1148</v>
      </c>
      <c r="M52" s="117">
        <v>1</v>
      </c>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8">
        <f t="shared" si="3"/>
        <v>9.1333333333333329</v>
      </c>
      <c r="H53" s="119" t="s">
        <v>2694</v>
      </c>
      <c r="I53" s="113" t="s">
        <v>36</v>
      </c>
      <c r="J53" s="113" t="s">
        <v>150</v>
      </c>
      <c r="K53" s="116">
        <v>4920384868</v>
      </c>
      <c r="L53" s="124" t="s">
        <v>1148</v>
      </c>
      <c r="M53" s="117">
        <v>1</v>
      </c>
      <c r="N53" s="115" t="s">
        <v>2634</v>
      </c>
      <c r="O53" s="115" t="s">
        <v>1148</v>
      </c>
      <c r="P53" s="79"/>
    </row>
    <row r="54" spans="1:16" s="7" customFormat="1" ht="24.75" customHeight="1" outlineLevel="1" x14ac:dyDescent="0.25">
      <c r="A54" s="144">
        <v>7</v>
      </c>
      <c r="B54" s="111" t="s">
        <v>2665</v>
      </c>
      <c r="C54" s="124" t="s">
        <v>31</v>
      </c>
      <c r="D54" s="110" t="s">
        <v>2686</v>
      </c>
      <c r="E54" s="145">
        <v>43890</v>
      </c>
      <c r="F54" s="145">
        <v>44165</v>
      </c>
      <c r="G54" s="158">
        <f t="shared" si="3"/>
        <v>9.1666666666666661</v>
      </c>
      <c r="H54" s="114" t="s">
        <v>2694</v>
      </c>
      <c r="I54" s="113" t="s">
        <v>36</v>
      </c>
      <c r="J54" s="113" t="s">
        <v>2697</v>
      </c>
      <c r="K54" s="118">
        <v>4113148385</v>
      </c>
      <c r="L54" s="124" t="s">
        <v>1148</v>
      </c>
      <c r="M54" s="117">
        <v>1</v>
      </c>
      <c r="N54" s="115" t="s">
        <v>2634</v>
      </c>
      <c r="O54" s="124" t="s">
        <v>1148</v>
      </c>
      <c r="P54" s="79"/>
    </row>
    <row r="55" spans="1:16" s="7" customFormat="1" ht="24.75" customHeight="1" outlineLevel="1" x14ac:dyDescent="0.25">
      <c r="A55" s="144">
        <v>8</v>
      </c>
      <c r="B55" s="111" t="s">
        <v>2665</v>
      </c>
      <c r="C55" s="124" t="s">
        <v>31</v>
      </c>
      <c r="D55" s="110" t="s">
        <v>2687</v>
      </c>
      <c r="E55" s="145">
        <v>43877</v>
      </c>
      <c r="F55" s="145">
        <v>44196</v>
      </c>
      <c r="G55" s="158">
        <f t="shared" si="3"/>
        <v>10.633333333333333</v>
      </c>
      <c r="H55" s="114" t="s">
        <v>2695</v>
      </c>
      <c r="I55" s="113" t="s">
        <v>36</v>
      </c>
      <c r="J55" s="113" t="s">
        <v>2698</v>
      </c>
      <c r="K55" s="118">
        <v>3132345902</v>
      </c>
      <c r="L55" s="124" t="s">
        <v>1148</v>
      </c>
      <c r="M55" s="117">
        <v>1</v>
      </c>
      <c r="N55" s="115" t="s">
        <v>1151</v>
      </c>
      <c r="O55" s="124" t="s">
        <v>1148</v>
      </c>
      <c r="P55" s="79"/>
    </row>
    <row r="56" spans="1:16" s="7" customFormat="1" ht="24.75" customHeight="1" outlineLevel="1" x14ac:dyDescent="0.25">
      <c r="A56" s="144">
        <v>9</v>
      </c>
      <c r="B56" s="111" t="s">
        <v>2665</v>
      </c>
      <c r="C56" s="124" t="s">
        <v>31</v>
      </c>
      <c r="D56" s="110" t="s">
        <v>2688</v>
      </c>
      <c r="E56" s="145">
        <v>43877</v>
      </c>
      <c r="F56" s="145">
        <v>44196</v>
      </c>
      <c r="G56" s="158">
        <f t="shared" si="3"/>
        <v>10.633333333333333</v>
      </c>
      <c r="H56" s="114" t="s">
        <v>2696</v>
      </c>
      <c r="I56" s="113" t="s">
        <v>36</v>
      </c>
      <c r="J56" s="113" t="s">
        <v>2699</v>
      </c>
      <c r="K56" s="118">
        <v>3438952252</v>
      </c>
      <c r="L56" s="124" t="s">
        <v>1148</v>
      </c>
      <c r="M56" s="117">
        <v>1</v>
      </c>
      <c r="N56" s="124" t="s">
        <v>1151</v>
      </c>
      <c r="O56" s="124" t="s">
        <v>1148</v>
      </c>
      <c r="P56" s="79"/>
    </row>
    <row r="57" spans="1:16" s="7" customFormat="1" ht="24.75" customHeight="1" outlineLevel="1" x14ac:dyDescent="0.25">
      <c r="A57" s="144">
        <v>10</v>
      </c>
      <c r="B57" s="64" t="s">
        <v>2665</v>
      </c>
      <c r="C57" s="124" t="s">
        <v>31</v>
      </c>
      <c r="D57" s="63">
        <v>114</v>
      </c>
      <c r="E57" s="145">
        <v>43887</v>
      </c>
      <c r="F57" s="145">
        <v>44196</v>
      </c>
      <c r="G57" s="158">
        <f t="shared" si="3"/>
        <v>10.3</v>
      </c>
      <c r="H57" s="64" t="s">
        <v>2695</v>
      </c>
      <c r="I57" s="63" t="s">
        <v>628</v>
      </c>
      <c r="J57" s="63" t="s">
        <v>2700</v>
      </c>
      <c r="K57" s="66">
        <v>2982139453</v>
      </c>
      <c r="L57" s="124" t="s">
        <v>1148</v>
      </c>
      <c r="M57" s="117">
        <v>1</v>
      </c>
      <c r="N57" s="124" t="s">
        <v>1151</v>
      </c>
      <c r="O57" s="124" t="s">
        <v>1148</v>
      </c>
      <c r="P57" s="79"/>
    </row>
    <row r="58" spans="1:16" s="7" customFormat="1" ht="24.75" customHeight="1" outlineLevel="1" x14ac:dyDescent="0.25">
      <c r="A58" s="144">
        <v>11</v>
      </c>
      <c r="B58" s="64" t="s">
        <v>2665</v>
      </c>
      <c r="C58" s="124" t="s">
        <v>31</v>
      </c>
      <c r="D58" s="63">
        <v>119</v>
      </c>
      <c r="E58" s="145">
        <v>43887</v>
      </c>
      <c r="F58" s="145">
        <v>44196</v>
      </c>
      <c r="G58" s="158">
        <f t="shared" si="3"/>
        <v>10.3</v>
      </c>
      <c r="H58" s="64" t="s">
        <v>2696</v>
      </c>
      <c r="I58" s="63" t="s">
        <v>628</v>
      </c>
      <c r="J58" s="63" t="s">
        <v>2700</v>
      </c>
      <c r="K58" s="66">
        <v>2892602897</v>
      </c>
      <c r="L58" s="124" t="s">
        <v>1148</v>
      </c>
      <c r="M58" s="117">
        <v>1</v>
      </c>
      <c r="N58" s="124" t="s">
        <v>1151</v>
      </c>
      <c r="O58" s="124" t="s">
        <v>1148</v>
      </c>
      <c r="P58" s="79"/>
    </row>
    <row r="59" spans="1:16" s="7" customFormat="1" ht="24.75" customHeight="1" outlineLevel="1" x14ac:dyDescent="0.25">
      <c r="A59" s="144">
        <v>12</v>
      </c>
      <c r="B59" s="64" t="s">
        <v>2665</v>
      </c>
      <c r="C59" s="124" t="s">
        <v>31</v>
      </c>
      <c r="D59" s="63">
        <v>119</v>
      </c>
      <c r="E59" s="145">
        <v>43887</v>
      </c>
      <c r="F59" s="145">
        <v>44196</v>
      </c>
      <c r="G59" s="158">
        <f t="shared" si="3"/>
        <v>10.3</v>
      </c>
      <c r="H59" s="64" t="s">
        <v>2696</v>
      </c>
      <c r="I59" s="63" t="s">
        <v>628</v>
      </c>
      <c r="J59" s="63" t="s">
        <v>643</v>
      </c>
      <c r="K59" s="66">
        <v>891391819</v>
      </c>
      <c r="L59" s="124" t="s">
        <v>1148</v>
      </c>
      <c r="M59" s="117">
        <v>1</v>
      </c>
      <c r="N59" s="124" t="s">
        <v>1151</v>
      </c>
      <c r="O59" s="124" t="s">
        <v>1148</v>
      </c>
      <c r="P59" s="79"/>
    </row>
    <row r="60" spans="1:16" s="7" customFormat="1" ht="24.75" customHeight="1" outlineLevel="1" x14ac:dyDescent="0.25">
      <c r="A60" s="144">
        <v>13</v>
      </c>
      <c r="B60" s="64" t="s">
        <v>2665</v>
      </c>
      <c r="C60" s="124" t="s">
        <v>31</v>
      </c>
      <c r="D60" s="63">
        <v>130</v>
      </c>
      <c r="E60" s="145">
        <v>43887</v>
      </c>
      <c r="F60" s="145">
        <v>44196</v>
      </c>
      <c r="G60" s="158">
        <f t="shared" si="3"/>
        <v>10.3</v>
      </c>
      <c r="H60" s="64" t="s">
        <v>2696</v>
      </c>
      <c r="I60" s="63" t="s">
        <v>628</v>
      </c>
      <c r="J60" s="63" t="s">
        <v>2700</v>
      </c>
      <c r="K60" s="66">
        <v>3286722344</v>
      </c>
      <c r="L60" s="124" t="s">
        <v>1148</v>
      </c>
      <c r="M60" s="117">
        <v>1</v>
      </c>
      <c r="N60" s="124" t="s">
        <v>1151</v>
      </c>
      <c r="O60" s="124" t="s">
        <v>1148</v>
      </c>
      <c r="P60" s="79"/>
    </row>
    <row r="61" spans="1:16" s="7" customFormat="1" ht="24.75" customHeight="1" outlineLevel="1" x14ac:dyDescent="0.25">
      <c r="A61" s="144">
        <v>14</v>
      </c>
      <c r="B61" s="64" t="s">
        <v>2665</v>
      </c>
      <c r="C61" s="124" t="s">
        <v>31</v>
      </c>
      <c r="D61" s="63">
        <v>131</v>
      </c>
      <c r="E61" s="145">
        <v>43887</v>
      </c>
      <c r="F61" s="145">
        <v>44196</v>
      </c>
      <c r="G61" s="158">
        <f t="shared" si="3"/>
        <v>10.3</v>
      </c>
      <c r="H61" s="64" t="s">
        <v>2696</v>
      </c>
      <c r="I61" s="63" t="s">
        <v>628</v>
      </c>
      <c r="J61" s="63" t="s">
        <v>2700</v>
      </c>
      <c r="K61" s="66">
        <v>3676635194</v>
      </c>
      <c r="L61" s="124" t="s">
        <v>1148</v>
      </c>
      <c r="M61" s="117">
        <v>1</v>
      </c>
      <c r="N61" s="124" t="s">
        <v>1151</v>
      </c>
      <c r="O61" s="124" t="s">
        <v>1148</v>
      </c>
      <c r="P61" s="79"/>
    </row>
    <row r="62" spans="1:16" s="7" customFormat="1" ht="24.75" customHeight="1" outlineLevel="1" x14ac:dyDescent="0.25">
      <c r="A62" s="144">
        <v>15</v>
      </c>
      <c r="B62" s="64"/>
      <c r="C62" s="65"/>
      <c r="D62" s="63"/>
      <c r="E62" s="145"/>
      <c r="F62" s="145"/>
      <c r="G62" s="158"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8"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8"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8"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8"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8"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8"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8"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8"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8"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8"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8"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8"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8"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8"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8"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8"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8"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8"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8"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8"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8"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8"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8"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8"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8"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8"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8"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8"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8"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8"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8"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8"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8"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8"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8"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8"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8"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8"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8"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8"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8"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8"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8"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8"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59" t="s">
        <v>2665</v>
      </c>
      <c r="C114" s="161" t="s">
        <v>31</v>
      </c>
      <c r="D114" s="120"/>
      <c r="E114" s="145"/>
      <c r="F114" s="145"/>
      <c r="G114" s="158" t="str">
        <f>IF(AND(E114&lt;&gt;"",F114&lt;&gt;""),((F114-E114)/30),"")</f>
        <v/>
      </c>
      <c r="H114" s="122"/>
      <c r="I114" s="121"/>
      <c r="J114" s="121"/>
      <c r="K114" s="123"/>
      <c r="L114" s="100" t="str">
        <f>+IF(AND(K114&gt;0,O114="Ejecución"),(K114/877802)*Tabla28[[#This Row],[% participación]],IF(AND(K114&gt;0,O114&lt;&gt;"Ejecución"),"-",""))</f>
        <v/>
      </c>
      <c r="M114" s="124"/>
      <c r="N114" s="171" t="str">
        <f>+IF(M118="No",1,IF(M118="Si","Ingrese %",""))</f>
        <v/>
      </c>
      <c r="O114" s="160" t="s">
        <v>1150</v>
      </c>
      <c r="P114" s="78"/>
    </row>
    <row r="115" spans="1:16" s="6" customFormat="1" ht="24.75" customHeight="1" x14ac:dyDescent="0.25">
      <c r="A115" s="143">
        <v>2</v>
      </c>
      <c r="B115" s="159" t="s">
        <v>2665</v>
      </c>
      <c r="C115" s="161" t="s">
        <v>31</v>
      </c>
      <c r="D115" s="63"/>
      <c r="E115" s="145"/>
      <c r="F115" s="145"/>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3">
        <v>3</v>
      </c>
      <c r="B116" s="159" t="s">
        <v>2665</v>
      </c>
      <c r="C116" s="161" t="s">
        <v>31</v>
      </c>
      <c r="D116" s="63"/>
      <c r="E116" s="145"/>
      <c r="F116" s="145"/>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3">
        <v>4</v>
      </c>
      <c r="B117" s="159" t="s">
        <v>2665</v>
      </c>
      <c r="C117" s="161" t="s">
        <v>31</v>
      </c>
      <c r="D117" s="63"/>
      <c r="E117" s="145"/>
      <c r="F117" s="145"/>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4">
        <v>5</v>
      </c>
      <c r="B118" s="159" t="s">
        <v>2665</v>
      </c>
      <c r="C118" s="161" t="s">
        <v>31</v>
      </c>
      <c r="D118" s="63"/>
      <c r="E118" s="145"/>
      <c r="F118" s="145"/>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4">
        <v>6</v>
      </c>
      <c r="B119" s="159" t="s">
        <v>2665</v>
      </c>
      <c r="C119" s="161" t="s">
        <v>31</v>
      </c>
      <c r="D119" s="63"/>
      <c r="E119" s="145"/>
      <c r="F119" s="145"/>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4">
        <v>7</v>
      </c>
      <c r="B120" s="159" t="s">
        <v>2665</v>
      </c>
      <c r="C120" s="161" t="s">
        <v>31</v>
      </c>
      <c r="D120" s="63"/>
      <c r="E120" s="145"/>
      <c r="F120" s="145"/>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4">
        <v>8</v>
      </c>
      <c r="B121" s="159" t="s">
        <v>2665</v>
      </c>
      <c r="C121" s="161" t="s">
        <v>31</v>
      </c>
      <c r="D121" s="63"/>
      <c r="E121" s="145"/>
      <c r="F121" s="145"/>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4">
        <v>9</v>
      </c>
      <c r="B122" s="159" t="s">
        <v>2665</v>
      </c>
      <c r="C122" s="161" t="s">
        <v>31</v>
      </c>
      <c r="D122" s="63"/>
      <c r="E122" s="145"/>
      <c r="F122" s="145"/>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4">
        <v>10</v>
      </c>
      <c r="B123" s="159" t="s">
        <v>2665</v>
      </c>
      <c r="C123" s="161" t="s">
        <v>31</v>
      </c>
      <c r="D123" s="63"/>
      <c r="E123" s="145"/>
      <c r="F123" s="145"/>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4">
        <v>11</v>
      </c>
      <c r="B124" s="159" t="s">
        <v>2665</v>
      </c>
      <c r="C124" s="161" t="s">
        <v>31</v>
      </c>
      <c r="D124" s="63"/>
      <c r="E124" s="145"/>
      <c r="F124" s="145"/>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4">
        <v>12</v>
      </c>
      <c r="B125" s="159" t="s">
        <v>2665</v>
      </c>
      <c r="C125" s="161" t="s">
        <v>31</v>
      </c>
      <c r="D125" s="63"/>
      <c r="E125" s="145"/>
      <c r="F125" s="145"/>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4">
        <v>13</v>
      </c>
      <c r="B126" s="159" t="s">
        <v>2665</v>
      </c>
      <c r="C126" s="161" t="s">
        <v>31</v>
      </c>
      <c r="D126" s="63"/>
      <c r="E126" s="145"/>
      <c r="F126" s="145"/>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4">
        <v>14</v>
      </c>
      <c r="B127" s="159" t="s">
        <v>2665</v>
      </c>
      <c r="C127" s="161" t="s">
        <v>31</v>
      </c>
      <c r="D127" s="63"/>
      <c r="E127" s="145"/>
      <c r="F127" s="145"/>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4">
        <v>15</v>
      </c>
      <c r="B128" s="159" t="s">
        <v>2665</v>
      </c>
      <c r="C128" s="161" t="s">
        <v>31</v>
      </c>
      <c r="D128" s="63"/>
      <c r="E128" s="145"/>
      <c r="F128" s="145"/>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4">
        <v>16</v>
      </c>
      <c r="B129" s="159" t="s">
        <v>2665</v>
      </c>
      <c r="C129" s="161" t="s">
        <v>31</v>
      </c>
      <c r="D129" s="63"/>
      <c r="E129" s="145"/>
      <c r="F129" s="145"/>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4">
        <v>17</v>
      </c>
      <c r="B130" s="159" t="s">
        <v>2665</v>
      </c>
      <c r="C130" s="161" t="s">
        <v>31</v>
      </c>
      <c r="D130" s="63"/>
      <c r="E130" s="145"/>
      <c r="F130" s="145"/>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4">
        <v>18</v>
      </c>
      <c r="B131" s="159" t="s">
        <v>2665</v>
      </c>
      <c r="C131" s="161" t="s">
        <v>31</v>
      </c>
      <c r="D131" s="63"/>
      <c r="E131" s="145"/>
      <c r="F131" s="145"/>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4">
        <v>19</v>
      </c>
      <c r="B132" s="159" t="s">
        <v>2665</v>
      </c>
      <c r="C132" s="161" t="s">
        <v>31</v>
      </c>
      <c r="D132" s="63"/>
      <c r="E132" s="145"/>
      <c r="F132" s="145"/>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4">
        <v>20</v>
      </c>
      <c r="B133" s="159" t="s">
        <v>2665</v>
      </c>
      <c r="C133" s="161" t="s">
        <v>31</v>
      </c>
      <c r="D133" s="63"/>
      <c r="E133" s="145"/>
      <c r="F133" s="145"/>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4">
        <v>21</v>
      </c>
      <c r="B134" s="159" t="s">
        <v>2665</v>
      </c>
      <c r="C134" s="161" t="s">
        <v>31</v>
      </c>
      <c r="D134" s="63"/>
      <c r="E134" s="145"/>
      <c r="F134" s="145"/>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4">
        <v>22</v>
      </c>
      <c r="B135" s="159" t="s">
        <v>2665</v>
      </c>
      <c r="C135" s="161" t="s">
        <v>31</v>
      </c>
      <c r="D135" s="63"/>
      <c r="E135" s="145"/>
      <c r="F135" s="145"/>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4">
        <v>23</v>
      </c>
      <c r="B136" s="159" t="s">
        <v>2665</v>
      </c>
      <c r="C136" s="161" t="s">
        <v>31</v>
      </c>
      <c r="D136" s="63"/>
      <c r="E136" s="145"/>
      <c r="F136" s="145"/>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4">
        <v>24</v>
      </c>
      <c r="B137" s="159" t="s">
        <v>2665</v>
      </c>
      <c r="C137" s="161" t="s">
        <v>31</v>
      </c>
      <c r="D137" s="63"/>
      <c r="E137" s="145"/>
      <c r="F137" s="145"/>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4">
        <v>25</v>
      </c>
      <c r="B138" s="159" t="s">
        <v>2665</v>
      </c>
      <c r="C138" s="161" t="s">
        <v>31</v>
      </c>
      <c r="D138" s="63"/>
      <c r="E138" s="145"/>
      <c r="F138" s="145"/>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4">
        <v>26</v>
      </c>
      <c r="B139" s="159" t="s">
        <v>2665</v>
      </c>
      <c r="C139" s="161" t="s">
        <v>31</v>
      </c>
      <c r="D139" s="63"/>
      <c r="E139" s="145"/>
      <c r="F139" s="145"/>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4">
        <v>27</v>
      </c>
      <c r="B140" s="159" t="s">
        <v>2665</v>
      </c>
      <c r="C140" s="161" t="s">
        <v>31</v>
      </c>
      <c r="D140" s="63"/>
      <c r="E140" s="145"/>
      <c r="F140" s="145"/>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4">
        <v>28</v>
      </c>
      <c r="B141" s="159" t="s">
        <v>2665</v>
      </c>
      <c r="C141" s="161" t="s">
        <v>31</v>
      </c>
      <c r="D141" s="63"/>
      <c r="E141" s="145"/>
      <c r="F141" s="145"/>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4">
        <v>29</v>
      </c>
      <c r="B142" s="159" t="s">
        <v>2665</v>
      </c>
      <c r="C142" s="161" t="s">
        <v>31</v>
      </c>
      <c r="D142" s="63"/>
      <c r="E142" s="145"/>
      <c r="F142" s="145"/>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4">
        <v>30</v>
      </c>
      <c r="B143" s="159" t="s">
        <v>2665</v>
      </c>
      <c r="C143" s="161" t="s">
        <v>31</v>
      </c>
      <c r="D143" s="63"/>
      <c r="E143" s="145"/>
      <c r="F143" s="145"/>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4">
        <v>31</v>
      </c>
      <c r="B144" s="159" t="s">
        <v>2665</v>
      </c>
      <c r="C144" s="161" t="s">
        <v>31</v>
      </c>
      <c r="D144" s="63"/>
      <c r="E144" s="145"/>
      <c r="F144" s="145"/>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4">
        <v>32</v>
      </c>
      <c r="B145" s="159" t="s">
        <v>2665</v>
      </c>
      <c r="C145" s="161" t="s">
        <v>31</v>
      </c>
      <c r="D145" s="63"/>
      <c r="E145" s="145"/>
      <c r="F145" s="145"/>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4">
        <v>33</v>
      </c>
      <c r="B146" s="159" t="s">
        <v>2665</v>
      </c>
      <c r="C146" s="161" t="s">
        <v>31</v>
      </c>
      <c r="D146" s="63"/>
      <c r="E146" s="145"/>
      <c r="F146" s="145"/>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4">
        <v>34</v>
      </c>
      <c r="B147" s="159" t="s">
        <v>2665</v>
      </c>
      <c r="C147" s="161" t="s">
        <v>31</v>
      </c>
      <c r="D147" s="63"/>
      <c r="E147" s="145"/>
      <c r="F147" s="145"/>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4">
        <v>35</v>
      </c>
      <c r="B148" s="159" t="s">
        <v>2665</v>
      </c>
      <c r="C148" s="161" t="s">
        <v>31</v>
      </c>
      <c r="D148" s="63"/>
      <c r="E148" s="145"/>
      <c r="F148" s="145"/>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4">
        <v>36</v>
      </c>
      <c r="B149" s="159" t="s">
        <v>2665</v>
      </c>
      <c r="C149" s="161" t="s">
        <v>31</v>
      </c>
      <c r="D149" s="63"/>
      <c r="E149" s="145"/>
      <c r="F149" s="145"/>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4">
        <v>37</v>
      </c>
      <c r="B150" s="159" t="s">
        <v>2665</v>
      </c>
      <c r="C150" s="161" t="s">
        <v>31</v>
      </c>
      <c r="D150" s="63"/>
      <c r="E150" s="145"/>
      <c r="F150" s="145"/>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4">
        <v>38</v>
      </c>
      <c r="B151" s="159" t="s">
        <v>2665</v>
      </c>
      <c r="C151" s="161" t="s">
        <v>31</v>
      </c>
      <c r="D151" s="63"/>
      <c r="E151" s="145"/>
      <c r="F151" s="145"/>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4">
        <v>39</v>
      </c>
      <c r="B152" s="159" t="s">
        <v>2665</v>
      </c>
      <c r="C152" s="161" t="s">
        <v>31</v>
      </c>
      <c r="D152" s="63"/>
      <c r="E152" s="145"/>
      <c r="F152" s="145"/>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4">
        <v>40</v>
      </c>
      <c r="B153" s="159" t="s">
        <v>2665</v>
      </c>
      <c r="C153" s="161" t="s">
        <v>31</v>
      </c>
      <c r="D153" s="63"/>
      <c r="E153" s="145"/>
      <c r="F153" s="145"/>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4">
        <v>41</v>
      </c>
      <c r="B154" s="159" t="s">
        <v>2665</v>
      </c>
      <c r="C154" s="161" t="s">
        <v>31</v>
      </c>
      <c r="D154" s="63"/>
      <c r="E154" s="145"/>
      <c r="F154" s="145"/>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4">
        <v>42</v>
      </c>
      <c r="B155" s="159" t="s">
        <v>2665</v>
      </c>
      <c r="C155" s="161" t="s">
        <v>31</v>
      </c>
      <c r="D155" s="63"/>
      <c r="E155" s="145"/>
      <c r="F155" s="145"/>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4">
        <v>43</v>
      </c>
      <c r="B156" s="159" t="s">
        <v>2665</v>
      </c>
      <c r="C156" s="161" t="s">
        <v>31</v>
      </c>
      <c r="D156" s="63"/>
      <c r="E156" s="145"/>
      <c r="F156" s="145"/>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4">
        <v>44</v>
      </c>
      <c r="B157" s="159" t="s">
        <v>2665</v>
      </c>
      <c r="C157" s="161" t="s">
        <v>31</v>
      </c>
      <c r="D157" s="63"/>
      <c r="E157" s="145"/>
      <c r="F157" s="145"/>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4">
        <v>45</v>
      </c>
      <c r="B158" s="159" t="s">
        <v>2665</v>
      </c>
      <c r="C158" s="161" t="s">
        <v>31</v>
      </c>
      <c r="D158" s="63"/>
      <c r="E158" s="145"/>
      <c r="F158" s="145"/>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4">
        <v>46</v>
      </c>
      <c r="B159" s="159" t="s">
        <v>2665</v>
      </c>
      <c r="C159" s="161" t="s">
        <v>31</v>
      </c>
      <c r="D159" s="63"/>
      <c r="E159" s="145"/>
      <c r="F159" s="145"/>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4">
        <v>47</v>
      </c>
      <c r="B160" s="159" t="s">
        <v>2665</v>
      </c>
      <c r="C160" s="161" t="s">
        <v>31</v>
      </c>
      <c r="D160" s="63"/>
      <c r="E160" s="145"/>
      <c r="F160" s="145"/>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0.01</v>
      </c>
      <c r="G179" s="163">
        <f>IF(F179&gt;0,SUM(E179+F179),"")</f>
        <v>0.03</v>
      </c>
      <c r="H179" s="5"/>
      <c r="I179" s="223" t="s">
        <v>2671</v>
      </c>
      <c r="J179" s="223"/>
      <c r="K179" s="223"/>
      <c r="L179" s="223"/>
      <c r="M179" s="170">
        <v>0.05</v>
      </c>
      <c r="O179" s="8"/>
      <c r="Q179" s="19"/>
      <c r="R179" s="157">
        <f>IF(M179&gt;0,SUM(L179+M179),"")</f>
        <v>0.05</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0</v>
      </c>
      <c r="F185" s="92"/>
      <c r="G185" s="93"/>
      <c r="H185" s="88"/>
      <c r="I185" s="90" t="s">
        <v>2627</v>
      </c>
      <c r="J185" s="164">
        <f>+SUM(M179:M183)</f>
        <v>0.05</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2"/>
      <c r="R191" s="152"/>
      <c r="S191" s="152"/>
      <c r="T191" s="152"/>
    </row>
    <row r="192" spans="1:28" x14ac:dyDescent="0.25">
      <c r="A192" s="9"/>
      <c r="B192" s="238" t="s">
        <v>2636</v>
      </c>
      <c r="C192" s="238"/>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2704</v>
      </c>
      <c r="J211" s="27" t="s">
        <v>2622</v>
      </c>
      <c r="K211" s="175" t="s">
        <v>2702</v>
      </c>
      <c r="L211" s="21"/>
      <c r="M211" s="21"/>
      <c r="N211" s="21"/>
      <c r="O211" s="8"/>
    </row>
    <row r="212" spans="1:15" x14ac:dyDescent="0.25">
      <c r="A212" s="9"/>
      <c r="B212" s="27" t="s">
        <v>2619</v>
      </c>
      <c r="C212" s="147" t="s">
        <v>2701</v>
      </c>
      <c r="D212" s="21"/>
      <c r="G212" s="27" t="s">
        <v>2621</v>
      </c>
      <c r="H212" s="176" t="s">
        <v>2705</v>
      </c>
      <c r="J212" s="27" t="s">
        <v>2623</v>
      </c>
      <c r="K212" s="175"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schemas.openxmlformats.org/package/2006/metadata/core-properties"/>
    <ds:schemaRef ds:uri="http://purl.org/dc/dcmitype/"/>
    <ds:schemaRef ds:uri="http://www.w3.org/XML/1998/namespace"/>
    <ds:schemaRef ds:uri="http://schemas.microsoft.com/office/2006/documentManagement/types"/>
    <ds:schemaRef ds:uri="4fb10211-09fb-4e80-9f0b-184718d5d98c"/>
    <ds:schemaRef ds:uri="a65d333d-5b59-4810-bc94-b80d9325abbc"/>
    <ds:schemaRef ds:uri="http://schemas.microsoft.com/office/infopath/2007/PartnerControls"/>
    <ds:schemaRef ds:uri="http://purl.org/dc/terms/"/>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HP-PC</cp:lastModifiedBy>
  <cp:lastPrinted>2020-12-30T03:43:38Z</cp:lastPrinted>
  <dcterms:created xsi:type="dcterms:W3CDTF">2020-10-14T21:57:42Z</dcterms:created>
  <dcterms:modified xsi:type="dcterms:W3CDTF">2020-12-30T03:44:21Z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