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CONUCOL ICBF 2021\Manifestaciones de Interes\Choco\"/>
    </mc:Choice>
  </mc:AlternateContent>
  <xr:revisionPtr revIDLastSave="0" documentId="13_ncr:1_{68870933-94F5-4A49-9B49-7F5543B6EA7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<sst xmlns="http://schemas.openxmlformats.org/spreadsheetml/2006/main" count="3133" uniqueCount="2708">
  <si>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</si>
  <si>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</si>
  <si>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</si>
  <si>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</si>
  <si>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</si>
  <si>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</si>
  <si>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</si>
  <si>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</si>
  <si>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</si>
  <si>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</si>
  <si>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</si>
  <si>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</si>
  <si>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</si>
  <si>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</si>
  <si>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</si>
  <si>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</si>
  <si>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</si>
  <si>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</si>
  <si>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</si>
  <si>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</si>
  <si>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</si>
  <si>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</si>
  <si>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</si>
  <si>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</si>
  <si>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</si>
  <si>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</si>
  <si>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</si>
  <si>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</si>
  <si>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</si>
  <si>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</si>
  <si>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</si>
  <si>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</si>
  <si>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</si>
  <si>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</si>
  <si>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</si>
  <si>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</si>
  <si>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</si>
  <si>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</si>
  <si>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</si>
  <si>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</si>
  <si>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</si>
  <si>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</si>
  <si>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</si>
  <si>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</si>
  <si>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</si>
  <si>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</si>
  <si>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</si>
  <si>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</si>
  <si>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</si>
  <si>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</si>
  <si>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</si>
  <si>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</si>
  <si>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</si>
  <si>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</si>
  <si>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</si>
  <si>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</si>
  <si>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</si>
  <si>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</si>
  <si>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</si>
  <si>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</si>
  <si>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</si>
  <si>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</si>
  <si>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</si>
  <si>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</si>
  <si>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</si>
  <si>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</si>
  <si>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</si>
  <si>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</si>
  <si>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</si>
  <si>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</si>
  <si>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</si>
  <si>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</si>
  <si>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</si>
  <si>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</si>
  <si>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</si>
  <si>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</si>
  <si>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</si>
  <si>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</si>
  <si>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</si>
  <si>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</si>
  <si>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</si>
  <si>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</si>
  <si>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</si>
  <si>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</si>
  <si>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</si>
  <si>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</si>
  <si>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</si>
  <si>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</si>
  <si>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</si>
  <si>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</si>
  <si>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</si>
  <si>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</si>
  <si>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</si>
  <si>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</si>
  <si>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</si>
  <si>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</si>
  <si>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</si>
  <si>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</si>
  <si>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</si>
  <si>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</si>
  <si>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</si>
  <si>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</si>
  <si>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</si>
  <si>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</si>
  <si>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</si>
  <si>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</si>
  <si>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</si>
  <si>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</si>
  <si>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</si>
  <si>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</si>
  <si>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</si>
  <si>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</si>
  <si>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</si>
  <si>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</si>
  <si>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</si>
  <si>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</si>
  <si>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</si>
  <si>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</si>
  <si>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</si>
  <si>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</si>
  <si>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</si>
  <si>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</si>
  <si>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</si>
  <si>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</si>
  <si>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</si>
  <si>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</si>
  <si>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</si>
  <si>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</si>
  <si>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</si>
  <si>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</si>
  <si>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</si>
  <si>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</si>
  <si>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</si>
  <si>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</si>
  <si>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</si>
  <si>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</si>
  <si>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</si>
  <si>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</si>
  <si>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</si>
  <si>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</si>
  <si>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</si>
  <si>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</si>
  <si>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</si>
  <si>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</si>
  <si>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</si>
  <si>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</si>
  <si>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</si>
  <si>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</si>
  <si>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</si>
  <si>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</si>
  <si>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</si>
  <si>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</si>
  <si>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</si>
  <si>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</si>
  <si>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</si>
  <si>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</si>
  <si>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</si>
  <si>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</si>
  <si>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</si>
  <si>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</si>
  <si>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</si>
  <si>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</si>
  <si>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</si>
  <si>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</si>
  <si>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</si>
  <si>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</si>
  <si>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</si>
  <si>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</si>
  <si>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</si>
  <si>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</si>
  <si>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</si>
  <si>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</si>
  <si>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</si>
  <si>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</si>
  <si>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</si>
  <si>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</si>
  <si>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</si>
  <si>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</si>
  <si>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</si>
  <si>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</si>
  <si>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</si>
  <si>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</si>
  <si>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</si>
  <si>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</si>
  <si>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</si>
  <si>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</si>
  <si>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</si>
  <si>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</si>
  <si>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</si>
  <si>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</si>
  <si>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</si>
  <si>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</si>
  <si>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</si>
  <si>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</si>
  <si>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</si>
  <si>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</si>
  <si>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</si>
  <si>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</si>
  <si>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</si>
  <si>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</si>
  <si>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</si>
  <si>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</si>
  <si>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</si>
  <si>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</si>
  <si>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</si>
  <si>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</si>
  <si>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</si>
  <si>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</si>
  <si>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</si>
  <si>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</si>
  <si>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</si>
  <si>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</si>
  <si>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</si>
  <si>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</si>
  <si>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</si>
  <si>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</si>
  <si>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</si>
  <si>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</si>
  <si>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</si>
  <si>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</si>
  <si>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</si>
  <si>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</si>
  <si>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</si>
  <si>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</si>
  <si>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</si>
  <si>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</si>
  <si>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</si>
  <si>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</si>
  <si>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</si>
  <si>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</si>
  <si>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</si>
  <si>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</si>
  <si>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</si>
  <si>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</si>
  <si>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</si>
  <si>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</si>
  <si>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</si>
  <si>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</si>
  <si>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</si>
  <si>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</si>
  <si>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</si>
  <si>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</si>
  <si>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</si>
  <si>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</si>
  <si>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</si>
  <si>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</si>
  <si>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</si>
  <si>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</si>
  <si>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</si>
  <si>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</si>
  <si>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</si>
  <si>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</si>
  <si>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</si>
  <si>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</si>
  <si>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</si>
  <si>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</si>
  <si>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</si>
  <si>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</si>
  <si>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</si>
  <si>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</si>
  <si>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</si>
  <si>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</si>
  <si>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</si>
  <si>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</si>
  <si>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</si>
  <si>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</si>
  <si>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</si>
  <si>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</si>
  <si>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</si>
  <si>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</si>
  <si>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</si>
  <si>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</si>
  <si>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</si>
  <si>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</si>
  <si>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</si>
  <si>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</si>
  <si>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</si>
  <si>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</si>
  <si>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</si>
  <si>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</si>
  <si>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</si>
  <si>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</si>
  <si>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</si>
  <si>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</si>
  <si>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</si>
  <si>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</si>
  <si>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</si>
  <si>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</si>
  <si>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</si>
  <si>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</si>
  <si>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</si>
  <si>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</si>
  <si>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</si>
  <si>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</si>
  <si>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</si>
  <si>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</si>
  <si>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</si>
  <si>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</si>
  <si>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</si>
  <si>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</si>
  <si>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</si>
  <si>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</si>
  <si>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</si>
  <si>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</si>
  <si>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</si>
  <si>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</si>
  <si>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</si>
  <si>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</si>
  <si>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</si>
  <si>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</si>
  <si>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</si>
  <si>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</si>
  <si>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</si>
  <si>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</si>
  <si>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</si>
  <si>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</si>
  <si>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</si>
  <si>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</si>
  <si>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</si>
  <si>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</si>
  <si>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</si>
  <si>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</si>
  <si>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</si>
  <si>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</si>
  <si>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</si>
  <si>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</si>
  <si>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</si>
  <si>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</si>
  <si>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</si>
  <si>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</si>
  <si>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</si>
  <si>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</si>
  <si>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</si>
  <si>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</si>
  <si>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</si>
  <si>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</si>
  <si>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</si>
  <si>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</si>
  <si>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</si>
  <si>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</si>
  <si>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</si>
  <si>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</si>
  <si>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</si>
  <si>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</si>
  <si>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</si>
  <si>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</si>
  <si>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</si>
  <si>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</si>
  <si>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</si>
  <si>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</si>
  <si>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</si>
  <si>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</si>
  <si>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</si>
  <si>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</si>
  <si>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</si>
  <si>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</si>
  <si>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</si>
  <si>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</si>
  <si>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</si>
  <si>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</si>
  <si>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</si>
  <si>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</si>
  <si>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</si>
  <si>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</si>
  <si>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</si>
  <si>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</si>
  <si>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</si>
  <si>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</si>
  <si>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</si>
  <si>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</si>
  <si>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</si>
  <si>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</si>
  <si>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</si>
  <si>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</si>
  <si>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</si>
  <si>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</si>
  <si>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</si>
  <si>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</si>
  <si>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</si>
  <si>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</si>
  <si>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</si>
  <si>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</si>
  <si>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</si>
  <si>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</si>
  <si>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</si>
  <si>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</si>
  <si>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</si>
  <si>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</si>
  <si>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</si>
  <si>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</si>
  <si>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</si>
  <si>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</si>
  <si>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</si>
  <si>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</si>
  <si>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</si>
  <si>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</si>
  <si>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</si>
  <si>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</si>
  <si>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</si>
  <si>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</si>
  <si>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</si>
  <si>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</si>
  <si>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</si>
  <si>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</si>
  <si>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</si>
  <si>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</si>
  <si>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</si>
  <si>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</si>
  <si>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</si>
  <si>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</si>
  <si>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</si>
  <si>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</si>
  <si>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</si>
  <si>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</si>
  <si>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</si>
  <si>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</si>
  <si>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</si>
  <si>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</si>
  <si>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</si>
  <si>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</si>
  <si>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</si>
  <si>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</si>
  <si>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</si>
  <si>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</si>
  <si>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</si>
  <si>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</si>
  <si>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</si>
  <si>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</si>
  <si>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</si>
  <si>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</si>
  <si>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</si>
  <si>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</si>
  <si>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</si>
  <si>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</si>
  <si>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</si>
  <si>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</si>
  <si>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</si>
  <si>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</si>
  <si>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</si>
  <si>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</si>
  <si>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</si>
  <si>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</si>
  <si>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</si>
  <si>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</si>
  <si>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</si>
  <si>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</si>
  <si>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</si>
  <si>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</si>
  <si>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</si>
  <si>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</si>
  <si>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</si>
  <si>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</si>
  <si>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</si>
  <si>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</si>
  <si>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</si>
  <si>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</si>
  <si>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</si>
  <si>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</si>
  <si>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</si>
  <si>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</si>
  <si>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</si>
  <si>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</si>
  <si>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</si>
  <si>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</si>
  <si>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</si>
  <si>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</si>
  <si>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</si>
  <si>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</si>
  <si>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</si>
  <si>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</si>
  <si>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</si>
  <si>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</si>
  <si>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</si>
  <si>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</si>
  <si>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</si>
  <si>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</si>
  <si>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</si>
  <si>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</si>
  <si>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</si>
  <si>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</si>
  <si>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</si>
  <si>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</si>
  <si>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</si>
  <si>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</si>
  <si>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</si>
  <si>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</si>
  <si>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</si>
  <si>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</si>
  <si>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</si>
  <si>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</si>
  <si>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</si>
  <si>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</si>
  <si>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</si>
  <si>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</si>
  <si>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</si>
  <si>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</si>
  <si>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</si>
  <si>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</si>
  <si>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</si>
  <si>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</si>
  <si>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</si>
  <si>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</si>
  <si>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</si>
  <si>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</si>
  <si>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</si>
  <si>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</si>
  <si>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</si>
  <si>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</si>
  <si>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</si>
  <si>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</si>
  <si>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</si>
  <si>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</si>
  <si>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</si>
  <si>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</si>
  <si>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</si>
  <si>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</si>
  <si>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</si>
  <si>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</si>
  <si>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</si>
  <si>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</si>
  <si>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</si>
  <si>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</si>
  <si>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</si>
  <si>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</si>
  <si>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</si>
  <si>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</si>
  <si>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</si>
  <si>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</si>
  <si>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</si>
  <si>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</si>
  <si>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</si>
  <si>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</si>
  <si>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</si>
  <si>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</si>
  <si>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</si>
  <si>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</si>
  <si>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</si>
  <si>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</si>
  <si>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</si>
  <si>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</si>
  <si>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</si>
  <si>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</si>
  <si>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</si>
  <si>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</si>
  <si>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</si>
  <si>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</si>
  <si>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</si>
  <si>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</si>
  <si>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</si>
  <si>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</si>
  <si>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</si>
  <si>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</si>
  <si>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</si>
  <si>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</si>
  <si>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</si>
  <si>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</si>
  <si>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</si>
  <si>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</si>
  <si>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</si>
  <si>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</si>
  <si>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</si>
  <si>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</si>
  <si>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</si>
  <si>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</si>
  <si>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</si>
  <si>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</si>
  <si>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</si>
  <si>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</si>
  <si>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</si>
  <si>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</si>
  <si>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</si>
  <si>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</si>
  <si>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</si>
  <si>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</si>
  <si>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</si>
  <si>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</si>
  <si>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</si>
  <si>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</si>
  <si>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</si>
  <si>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</si>
  <si>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</si>
  <si>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</si>
  <si>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</si>
  <si>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</si>
  <si>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</si>
  <si>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</si>
  <si>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</si>
  <si>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</si>
  <si>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</si>
  <si>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</si>
  <si>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</si>
  <si>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</si>
  <si>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</si>
  <si>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</si>
  <si>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</si>
  <si>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</si>
  <si>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</si>
  <si>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</si>
  <si>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</si>
  <si>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</si>
  <si>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</si>
  <si>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</si>
  <si>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</si>
  <si>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</si>
  <si>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</si>
  <si>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</si>
  <si>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</si>
  <si>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</si>
  <si>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</si>
  <si>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</si>
  <si>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</si>
  <si>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</si>
  <si>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</si>
  <si>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</si>
  <si>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</si>
  <si>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</si>
  <si>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</si>
  <si>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</si>
  <si>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</si>
  <si>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</si>
  <si>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</si>
  <si>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</si>
  <si>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</si>
  <si>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</si>
  <si>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</si>
  <si>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</si>
  <si>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</si>
  <si>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</si>
  <si>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</si>
  <si>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</si>
  <si>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</si>
  <si>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</si>
  <si>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</si>
  <si>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</si>
  <si>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</si>
  <si>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</si>
  <si>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</si>
  <si>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</si>
  <si>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</si>
  <si>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</si>
  <si>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</si>
  <si>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</si>
  <si>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</si>
  <si>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</si>
  <si>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</si>
  <si>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</si>
  <si>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</si>
  <si>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</si>
  <si>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</si>
  <si>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</si>
  <si>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</si>
  <si>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</si>
  <si>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</si>
  <si>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</si>
  <si>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</si>
  <si>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</si>
  <si>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</si>
  <si>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</si>
  <si>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</si>
  <si>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</si>
  <si>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</si>
  <si>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</si>
  <si>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</si>
  <si>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</si>
  <si>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</si>
  <si>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</si>
  <si>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</si>
  <si>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</si>
  <si>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</si>
  <si>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</si>
  <si>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</si>
  <si>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</si>
  <si>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</si>
  <si>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</si>
  <si>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</si>
  <si>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</si>
  <si>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</si>
  <si>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</si>
  <si>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</si>
  <si>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</si>
  <si>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</si>
  <si>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</si>
  <si>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</si>
  <si>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</si>
  <si>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</si>
  <si>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</si>
  <si>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</si>
  <si>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</si>
  <si>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</si>
  <si>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</si>
  <si>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</si>
  <si>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</si>
  <si>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</si>
  <si>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</si>
  <si>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</si>
  <si>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</si>
  <si>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</si>
  <si>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</si>
  <si>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</si>
  <si>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</si>
  <si>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</si>
  <si>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</si>
  <si>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</si>
  <si>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</si>
  <si>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</si>
  <si>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</si>
  <si>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</si>
  <si>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</si>
  <si>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</si>
  <si>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</si>
  <si>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</si>
  <si>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</si>
  <si>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</si>
  <si>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</si>
  <si>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</si>
  <si>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</si>
  <si>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</si>
  <si>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</si>
  <si>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</si>
  <si>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</si>
  <si>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</si>
  <si>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</si>
  <si>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</si>
  <si>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</si>
  <si>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</si>
  <si>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</si>
  <si>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</si>
  <si>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</si>
  <si>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</si>
  <si>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</si>
  <si>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</si>
  <si>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</si>
  <si>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</si>
  <si>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</si>
  <si>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</si>
  <si>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</si>
  <si>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</si>
  <si>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</si>
  <si>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</si>
  <si>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</si>
  <si>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</si>
  <si>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</si>
  <si>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</si>
  <si>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</si>
  <si>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</si>
  <si>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</si>
  <si>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</si>
  <si>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</si>
  <si>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</si>
  <si>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</si>
  <si>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</si>
  <si>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</si>
  <si>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</si>
  <si>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</si>
  <si>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</si>
  <si>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</si>
  <si>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</si>
  <si>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</si>
  <si>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</si>
  <si>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</si>
  <si>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</si>
  <si>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</si>
  <si>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</si>
  <si>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</si>
  <si>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</si>
  <si>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</si>
  <si>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</si>
  <si>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</si>
  <si>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</si>
  <si>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</si>
  <si>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</si>
  <si>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</si>
  <si>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</si>
  <si>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</si>
  <si>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</si>
  <si>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</si>
  <si>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</si>
  <si>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</si>
  <si>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</si>
  <si>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</si>
  <si>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</si>
  <si>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</si>
  <si>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</si>
  <si>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</si>
  <si>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</si>
  <si>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</si>
  <si>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</si>
  <si>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</si>
  <si>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</si>
  <si>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</si>
  <si>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</si>
  <si>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</si>
  <si>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</si>
  <si>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</si>
  <si>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</si>
  <si>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</si>
  <si>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</si>
  <si>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</si>
  <si>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</si>
  <si>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</si>
  <si>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</si>
  <si>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</si>
  <si>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</si>
  <si>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</si>
  <si>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</si>
  <si>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</si>
  <si>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</si>
  <si>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</si>
  <si>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</si>
  <si>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</si>
  <si>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</si>
  <si>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</si>
  <si>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</si>
  <si>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</si>
  <si>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</si>
  <si>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</si>
  <si>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</si>
  <si>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</si>
  <si>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</si>
  <si>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</si>
  <si>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</si>
  <si>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</si>
  <si>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</si>
  <si>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</si>
  <si>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</si>
  <si>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</si>
  <si>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</si>
  <si>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</si>
  <si>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</si>
  <si>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</si>
  <si>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</si>
  <si>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</si>
  <si>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</si>
  <si>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</si>
  <si>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</si>
  <si>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</si>
  <si>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</si>
  <si>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</si>
  <si>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</si>
  <si>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</si>
  <si>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</si>
  <si>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</si>
  <si>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</si>
  <si>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</si>
  <si>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</si>
  <si>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</si>
  <si>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</si>
  <si>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</si>
  <si>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</si>
  <si>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</si>
  <si>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</si>
  <si>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</si>
  <si>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</si>
  <si>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</si>
  <si>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</si>
  <si>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</si>
  <si>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</si>
  <si>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</si>
  <si>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</si>
  <si>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</si>
  <si>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</si>
  <si>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</si>
  <si>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</si>
  <si>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</si>
  <si>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</si>
  <si>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</si>
  <si>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</si>
  <si>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</si>
  <si>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</si>
  <si>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</si>
  <si>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</si>
  <si>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</si>
  <si>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</si>
  <si>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</si>
  <si>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</si>
  <si>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</si>
  <si>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</si>
  <si>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</si>
  <si>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</si>
  <si>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</si>
  <si>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</si>
  <si>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</si>
  <si>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</si>
  <si>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</si>
  <si>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</si>
  <si>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</si>
  <si>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</si>
  <si>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</si>
  <si>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</si>
  <si>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</si>
  <si>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</si>
  <si>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</si>
  <si>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</si>
  <si>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</si>
  <si>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</si>
  <si>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</si>
  <si>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</si>
  <si>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</si>
  <si>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</si>
  <si>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</si>
  <si>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</si>
  <si>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</si>
  <si>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</si>
  <si>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</si>
  <si>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</si>
  <si>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</si>
  <si>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</si>
  <si>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</si>
  <si>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</si>
  <si>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</si>
  <si>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</si>
  <si>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</si>
  <si>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</si>
  <si>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</si>
  <si>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</si>
  <si>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</si>
  <si>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</si>
  <si>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</si>
  <si>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</si>
  <si>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</si>
  <si>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</si>
  <si>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</si>
  <si>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</si>
  <si>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</si>
  <si>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</si>
  <si>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</si>
  <si>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</si>
  <si>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</si>
  <si>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</si>
  <si>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</si>
  <si>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</si>
  <si>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</si>
  <si>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</si>
  <si>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</si>
  <si>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</si>
  <si>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</si>
  <si>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</si>
  <si>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</si>
  <si>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</si>
  <si>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</si>
  <si>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</si>
  <si>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</si>
  <si>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</si>
  <si>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</si>
  <si>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</si>
  <si>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</si>
  <si>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</si>
  <si>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</si>
  <si>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</si>
  <si>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</si>
  <si>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</si>
  <si>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</si>
  <si>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</si>
  <si>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</si>
  <si>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</si>
  <si>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</si>
  <si>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</si>
  <si>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</si>
  <si>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</si>
  <si>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</si>
  <si>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</si>
  <si>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</si>
  <si>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</si>
  <si>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</si>
  <si>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</si>
  <si>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</si>
  <si>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</si>
  <si>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</si>
  <si>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</si>
  <si>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</si>
  <si>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</si>
  <si>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</si>
  <si>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</si>
  <si>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</si>
  <si>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</si>
  <si>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</si>
  <si>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</si>
  <si>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</si>
  <si>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</si>
  <si>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</si>
  <si>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</si>
  <si>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</si>
  <si>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</si>
  <si>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</si>
  <si>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</si>
  <si>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</si>
  <si>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</si>
  <si>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</si>
  <si>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</si>
  <si>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</si>
  <si>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</si>
  <si>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</si>
  <si>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</si>
  <si>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</si>
  <si>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</si>
  <si>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</si>
  <si>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</si>
  <si>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</si>
  <si>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</si>
  <si>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</si>
  <si>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</si>
  <si>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</si>
  <si>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</si>
  <si>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</si>
  <si>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</si>
  <si>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</si>
  <si>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</si>
  <si>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</si>
  <si>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</si>
  <si>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</si>
  <si>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</si>
  <si>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</si>
  <si>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</si>
  <si>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</si>
  <si>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</si>
  <si>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</si>
  <si>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</si>
  <si>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</si>
  <si>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</si>
  <si>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</si>
  <si>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</si>
  <si>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</si>
  <si>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</si>
  <si>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</si>
  <si>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</si>
  <si>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</si>
  <si>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</si>
  <si>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</si>
  <si>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</si>
  <si>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</si>
  <si>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</si>
  <si>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</si>
  <si>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</si>
  <si>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</si>
  <si>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</si>
  <si>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</si>
  <si>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</si>
  <si>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</si>
  <si>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</si>
  <si>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</si>
  <si>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</si>
  <si>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</si>
  <si>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</si>
  <si>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</si>
  <si>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</si>
  <si>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</si>
  <si>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</si>
  <si>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</si>
  <si>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</si>
  <si>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</si>
  <si>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</si>
  <si>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</si>
  <si>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</si>
  <si>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</si>
  <si>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</si>
  <si>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</si>
  <si>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</si>
  <si>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</si>
  <si>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</si>
  <si>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</si>
  <si>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</si>
  <si>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</si>
  <si>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</si>
  <si>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</si>
  <si>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</si>
  <si>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</si>
  <si>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</si>
  <si>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</si>
  <si>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</si>
  <si>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</si>
  <si>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</si>
  <si>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</si>
  <si>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</si>
  <si>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</si>
  <si>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</si>
  <si>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</si>
  <si>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</si>
  <si>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</si>
  <si>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</si>
  <si>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</si>
  <si>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</si>
  <si>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</si>
  <si>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</si>
  <si>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</si>
  <si>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</si>
  <si>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</si>
  <si>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</si>
  <si>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</si>
  <si>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</si>
  <si>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</si>
  <si>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</si>
  <si>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</si>
  <si>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</si>
  <si>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</si>
  <si>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</si>
  <si>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</si>
  <si>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</si>
  <si>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</si>
  <si>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</si>
  <si>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</si>
  <si>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</si>
  <si>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</si>
  <si>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</si>
  <si>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</si>
  <si>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</si>
  <si>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</si>
  <si>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</si>
  <si>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</si>
  <si>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</si>
  <si>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</si>
  <si>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</si>
  <si>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</si>
  <si>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</si>
  <si>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</si>
  <si>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</si>
  <si>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</si>
  <si>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</si>
  <si>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</si>
  <si>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</si>
  <si>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</si>
  <si>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</si>
  <si>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</si>
  <si>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</si>
  <si>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</si>
  <si>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</si>
  <si>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</si>
  <si>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</si>
  <si>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</si>
  <si>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</si>
  <si>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</si>
  <si>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</si>
  <si>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</si>
  <si>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</si>
  <si>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</si>
  <si>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</si>
  <si>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</si>
  <si>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</si>
  <si>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</si>
  <si>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</si>
  <si>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</si>
  <si>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</si>
  <si>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</si>
  <si>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</si>
  <si>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</si>
  <si>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</si>
  <si>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</si>
  <si>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</si>
  <si>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</si>
  <si>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</si>
  <si>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</si>
  <si>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</si>
  <si>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</si>
  <si>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</si>
  <si>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</si>
  <si>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</si>
  <si>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</si>
  <si>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</si>
  <si>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</si>
  <si>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</si>
  <si>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</si>
  <si>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</si>
  <si>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</si>
  <si>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</si>
  <si>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</si>
  <si>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</si>
  <si>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</si>
  <si>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</si>
  <si>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</si>
  <si>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</si>
  <si>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</si>
  <si>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</si>
  <si>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</si>
  <si>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</si>
  <si>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</si>
  <si>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</si>
  <si>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</si>
  <si>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</si>
  <si>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</si>
  <si>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</si>
  <si>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</si>
  <si>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</si>
  <si>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</si>
  <si>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</si>
  <si>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</si>
  <si>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</si>
  <si>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</si>
  <si>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</si>
  <si>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</si>
  <si>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</si>
  <si>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</si>
  <si>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</si>
  <si>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</si>
  <si>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</si>
  <si>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</si>
  <si>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</si>
  <si>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</si>
  <si>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</si>
  <si>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</si>
  <si>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</si>
  <si>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</si>
  <si>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</si>
  <si>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</si>
  <si>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</si>
  <si>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</si>
  <si>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</si>
  <si>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</si>
  <si>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</si>
  <si>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</si>
  <si>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</si>
  <si>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</si>
  <si>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</si>
  <si>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</si>
  <si>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</si>
  <si>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</si>
  <si>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</si>
  <si>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</si>
  <si>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</si>
  <si>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</si>
  <si>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</si>
  <si>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</si>
  <si>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</si>
  <si>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</si>
  <si>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</si>
  <si>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</si>
  <si>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</si>
  <si>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</si>
  <si>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</si>
  <si>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</si>
  <si>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</si>
  <si>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</si>
  <si>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</si>
  <si>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</si>
  <si>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</si>
  <si>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</si>
  <si>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</si>
  <si>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</si>
  <si>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</si>
  <si>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</si>
  <si>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</si>
  <si>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</si>
  <si>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</si>
  <si>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</si>
  <si>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</si>
  <si>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</si>
  <si>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</si>
  <si>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</si>
  <si>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</si>
  <si>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</si>
  <si>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</si>
  <si>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</si>
  <si>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</si>
  <si>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</si>
  <si>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</si>
  <si>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</si>
  <si>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</si>
  <si>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</si>
  <si>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</si>
  <si>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</si>
  <si>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</si>
  <si>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</si>
  <si>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</si>
  <si>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</si>
  <si>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</si>
  <si>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</si>
  <si>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</si>
  <si>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</si>
  <si>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</si>
  <si>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</si>
  <si>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</si>
  <si>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</si>
  <si>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</si>
  <si>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</si>
  <si>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</si>
  <si>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</si>
  <si>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</si>
  <si>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</si>
  <si>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</si>
  <si>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</si>
  <si>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</si>
  <si>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</si>
  <si>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</si>
  <si>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</si>
  <si>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</si>
  <si>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</si>
  <si>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</si>
  <si>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</si>
  <si>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</si>
  <si>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</si>
  <si>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</si>
  <si>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</si>
  <si>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</si>
  <si>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</si>
  <si>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</si>
  <si>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</si>
  <si>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</si>
  <si>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</si>
  <si>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</si>
  <si>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</si>
  <si>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</si>
  <si>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</si>
  <si>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</si>
  <si>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</si>
  <si>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</si>
  <si>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</si>
  <si>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</si>
  <si>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</si>
  <si>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</si>
  <si>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</si>
  <si>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</si>
  <si>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</si>
  <si>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</si>
  <si>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</si>
  <si>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</si>
  <si>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</si>
  <si>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</si>
  <si>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</si>
  <si>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</si>
  <si>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</si>
  <si>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</si>
  <si>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</si>
  <si>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</si>
  <si>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</si>
  <si>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</si>
  <si>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</si>
  <si>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</si>
  <si>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</si>
  <si>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</si>
  <si>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</si>
  <si>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</si>
  <si>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</si>
  <si>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</si>
  <si>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</si>
  <si>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</si>
  <si>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</si>
  <si>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</si>
  <si>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</si>
  <si>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</si>
  <si>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</si>
  <si>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</si>
  <si>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</si>
  <si>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</si>
  <si>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</si>
  <si>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</si>
  <si>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</si>
  <si>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</si>
  <si>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</si>
  <si>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</si>
  <si>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</si>
  <si>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</si>
  <si>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</si>
  <si>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</si>
  <si>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</si>
  <si>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</si>
  <si>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</si>
  <si>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</si>
  <si>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</si>
  <si>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</si>
  <si>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</si>
  <si>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</si>
  <si>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</si>
  <si>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</si>
  <si>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</si>
  <si>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</si>
  <si>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</si>
  <si>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</si>
  <si>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</si>
  <si>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</si>
  <si>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</si>
  <si>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</si>
  <si>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</si>
  <si>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</si>
  <si>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</si>
  <si>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</si>
  <si>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</si>
  <si>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</si>
  <si>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</si>
  <si>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</si>
  <si>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</si>
  <si>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</si>
  <si>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</si>
  <si>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</si>
  <si>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</si>
  <si>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</si>
  <si>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</si>
  <si>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</si>
  <si>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</si>
  <si>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</si>
  <si>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</si>
  <si>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</si>
  <si>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</si>
  <si>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</si>
  <si>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</si>
  <si>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</si>
  <si>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</si>
  <si>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</si>
  <si>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</si>
  <si>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</si>
  <si>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</si>
  <si>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</si>
  <si>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</si>
  <si>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</si>
  <si>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</si>
  <si>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</si>
  <si>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</si>
  <si>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</si>
  <si>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</si>
  <si>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</si>
  <si>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</si>
  <si>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</si>
  <si>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</si>
  <si>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</si>
  <si>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</si>
  <si>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</si>
  <si>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</si>
  <si>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</si>
  <si>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</si>
  <si>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</si>
  <si>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</si>
  <si>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</si>
  <si>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</si>
  <si>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</si>
  <si>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</si>
  <si>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</si>
  <si>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</si>
  <si>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</si>
  <si>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</si>
  <si>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</si>
  <si>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</si>
  <si>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</si>
  <si>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</si>
  <si>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</si>
  <si>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</si>
  <si>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</si>
  <si>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</si>
  <si>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</si>
  <si>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</si>
  <si>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</si>
  <si>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</si>
  <si>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</si>
  <si>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</si>
  <si>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</si>
  <si>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</si>
  <si>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</si>
  <si>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</si>
  <si>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</si>
  <si>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</si>
  <si>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</si>
  <si>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</si>
  <si>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</si>
  <si>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</si>
  <si>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</si>
  <si>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</si>
  <si>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</si>
  <si>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</si>
  <si>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</si>
  <si>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</si>
  <si>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</si>
  <si>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</si>
  <si>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</si>
  <si>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</si>
  <si>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</si>
  <si>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</si>
  <si>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</si>
  <si>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</si>
  <si>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</si>
  <si>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</si>
  <si>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</si>
  <si>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</si>
  <si>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</si>
  <si>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</si>
  <si>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</si>
  <si>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</si>
  <si>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</si>
  <si>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</si>
  <si>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</si>
  <si>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</si>
  <si>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</si>
  <si>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</si>
  <si>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</si>
  <si>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</si>
  <si>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</si>
  <si>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</si>
  <si>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</si>
  <si>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</si>
  <si>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</si>
  <si>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</si>
  <si>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</si>
  <si>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</si>
  <si>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</si>
  <si>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</si>
  <si>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</si>
  <si>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</si>
  <si>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</si>
  <si>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</si>
  <si>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</si>
  <si>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</si>
  <si>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</si>
  <si>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</si>
  <si>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</si>
  <si>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</si>
  <si>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</si>
  <si>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</si>
  <si>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</si>
  <si>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</si>
  <si>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</si>
  <si>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</si>
  <si>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</si>
  <si>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</si>
  <si>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</si>
  <si>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</si>
  <si>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</si>
  <si>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</si>
  <si>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</si>
  <si>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</si>
  <si>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</si>
  <si>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</si>
  <si>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</si>
  <si>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</si>
  <si>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</si>
  <si>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</si>
  <si>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</si>
  <si>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</si>
  <si>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</si>
  <si>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</si>
  <si>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</si>
  <si>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</si>
  <si>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</si>
  <si>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</si>
  <si>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</si>
  <si>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</si>
  <si>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</si>
  <si>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</si>
  <si>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</si>
  <si>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</si>
  <si>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</si>
  <si>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</si>
  <si>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</si>
  <si>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</si>
  <si>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</si>
  <si>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</si>
  <si>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</si>
  <si>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</si>
  <si>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</si>
  <si>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</si>
  <si>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</si>
  <si>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</si>
  <si>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</si>
  <si>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</si>
  <si>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</si>
  <si>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</si>
  <si>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</si>
  <si>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</si>
  <si>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</si>
  <si>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</si>
  <si>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</si>
  <si>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</si>
  <si>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</si>
  <si>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</si>
  <si>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</si>
  <si>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</si>
  <si>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</si>
  <si>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</si>
  <si>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</si>
  <si>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</si>
  <si>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</si>
  <si>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</si>
  <si>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</si>
  <si>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</si>
  <si>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</si>
  <si>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</si>
  <si>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</si>
  <si>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</si>
  <si>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</si>
  <si>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</si>
  <si>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</si>
  <si>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</si>
  <si>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</si>
  <si>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</si>
  <si>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</si>
  <si>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</si>
  <si>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</si>
  <si>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</si>
  <si>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</si>
  <si>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</si>
  <si>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</si>
  <si>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</si>
  <si>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</si>
  <si>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</si>
  <si>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</si>
  <si>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</si>
  <si>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</si>
  <si>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</si>
  <si>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</si>
  <si>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</si>
  <si>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</si>
  <si>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</si>
  <si>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</si>
  <si>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</si>
  <si>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</si>
  <si>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</si>
  <si>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</si>
  <si>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</si>
  <si>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</si>
  <si>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</si>
  <si>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</si>
  <si>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</si>
  <si>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</si>
  <si>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</si>
  <si>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</si>
  <si>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</si>
  <si>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</si>
  <si>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</si>
  <si>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</si>
  <si>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</si>
  <si>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</si>
  <si>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</si>
  <si>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</si>
  <si>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</si>
  <si>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</si>
  <si>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</si>
  <si>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</si>
  <si>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</si>
  <si>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</si>
  <si>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</si>
  <si>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</si>
  <si>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</si>
  <si>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</si>
  <si>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</si>
  <si>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</si>
  <si>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</si>
  <si>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</si>
  <si>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</si>
  <si>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</si>
  <si>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</si>
  <si>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</si>
  <si>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</si>
  <si>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</si>
  <si>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</si>
  <si>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</si>
  <si>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</si>
  <si>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</si>
  <si>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</si>
  <si>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</si>
  <si>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</si>
  <si>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</si>
  <si>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</si>
  <si>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</si>
  <si>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</si>
  <si>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</si>
  <si>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</si>
  <si>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</si>
  <si>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</si>
  <si>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</si>
  <si>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</si>
  <si>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</si>
  <si>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</si>
  <si>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</si>
  <si>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</si>
  <si>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</si>
  <si>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</si>
  <si>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</si>
  <si>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</si>
  <si>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</si>
  <si>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</si>
  <si>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</si>
  <si>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</si>
  <si>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</si>
  <si>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</si>
  <si>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</si>
  <si>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</si>
  <si>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</si>
  <si>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</si>
  <si>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</si>
  <si>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</si>
  <si>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</si>
  <si>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</si>
  <si>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</si>
  <si>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</si>
  <si>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</si>
  <si>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</si>
  <si>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</si>
  <si>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</si>
  <si>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</si>
  <si>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</si>
  <si>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</si>
  <si>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</si>
  <si>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</si>
  <si>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</si>
  <si>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</si>
  <si>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</si>
  <si>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</si>
  <si>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</si>
  <si>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</si>
  <si>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</si>
  <si>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</si>
  <si>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</si>
  <si>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</si>
  <si>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</si>
  <si>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</si>
  <si>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</si>
  <si>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</si>
  <si>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</si>
  <si>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</si>
  <si>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</si>
  <si>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</si>
  <si>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</si>
  <si>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</si>
  <si>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</si>
  <si>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</si>
  <si>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</si>
  <si>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</si>
  <si>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</si>
  <si>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</si>
  <si>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</si>
  <si>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</si>
  <si>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</si>
  <si>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</si>
  <si>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</si>
  <si>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</si>
  <si>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</si>
  <si>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</si>
  <si>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</si>
  <si>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</si>
  <si>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</si>
  <si>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</si>
  <si>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</si>
  <si>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</si>
  <si>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</si>
  <si>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</si>
  <si>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</si>
  <si>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</si>
  <si>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</si>
  <si>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</si>
  <si>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</si>
  <si>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</si>
  <si>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</si>
  <si>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</si>
  <si>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</si>
  <si>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</si>
  <si>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</si>
  <si>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</si>
  <si>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</si>
  <si>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</si>
  <si>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</si>
  <si>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</si>
  <si>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</si>
  <si>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</si>
  <si>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</si>
  <si>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</si>
  <si>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</si>
  <si>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</si>
  <si>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</si>
  <si>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</si>
  <si>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</si>
  <si>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</si>
  <si>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</si>
  <si>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</si>
  <si>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</si>
  <si>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</si>
  <si>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</si>
  <si>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</si>
  <si>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</si>
  <si>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</si>
  <si>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</si>
  <si>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</si>
  <si>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</si>
  <si>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</si>
  <si>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</si>
  <si>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</si>
  <si>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</si>
  <si>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</si>
  <si>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</si>
  <si>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</si>
  <si>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</si>
  <si>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</si>
  <si>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</si>
  <si>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</si>
  <si>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</si>
  <si>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</si>
  <si>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</si>
  <si>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</si>
  <si>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</si>
  <si>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</si>
  <si>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</si>
  <si>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</si>
  <si>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</si>
  <si>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</si>
  <si>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</si>
  <si>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</si>
  <si>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</si>
  <si>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</si>
  <si>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</si>
  <si>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</si>
  <si>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</si>
  <si>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</si>
  <si>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</si>
  <si>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</si>
  <si>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</si>
  <si>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</si>
  <si>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</si>
  <si>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</si>
  <si>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</si>
  <si>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</si>
  <si>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</si>
  <si>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</si>
  <si>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</si>
  <si>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</si>
  <si>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</si>
  <si>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</si>
  <si>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</si>
  <si>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</si>
  <si>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</si>
  <si>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</si>
  <si>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</si>
  <si>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</si>
  <si>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</si>
  <si>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</si>
  <si>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</si>
  <si>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</si>
  <si>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</si>
  <si>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</si>
  <si>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</si>
  <si>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</si>
  <si>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</si>
  <si>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</si>
  <si>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</si>
  <si>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</si>
  <si>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</si>
  <si>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</si>
  <si>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</si>
  <si>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</si>
  <si>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</si>
  <si>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</si>
  <si>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</si>
  <si>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</si>
  <si>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</si>
  <si>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</si>
  <si>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</si>
  <si>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</si>
  <si>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</si>
  <si>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</si>
  <si>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</si>
  <si>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</si>
  <si>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</si>
  <si>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</si>
  <si>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</si>
  <si>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</si>
  <si>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</si>
  <si>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</si>
  <si>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</si>
  <si>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</si>
  <si>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</si>
  <si>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</si>
  <si>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</si>
  <si>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</si>
  <si>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</si>
  <si>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</si>
  <si>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</si>
  <si>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</si>
  <si>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</si>
  <si>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</si>
  <si>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</si>
  <si>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</si>
  <si>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</si>
  <si>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</si>
  <si>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</si>
  <si>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</si>
  <si>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</si>
  <si>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</si>
  <si>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</si>
  <si>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</si>
  <si>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</si>
  <si>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</si>
  <si>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</si>
  <si>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</si>
  <si>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</si>
  <si>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</si>
  <si>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</si>
  <si>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</si>
  <si>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</si>
  <si>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</si>
  <si>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</si>
  <si>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</si>
  <si>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</si>
  <si>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</si>
  <si>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</si>
  <si>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</si>
  <si>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</si>
  <si>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</si>
  <si>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</si>
  <si>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</si>
  <si>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</si>
  <si>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</si>
  <si>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</si>
  <si>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</si>
  <si>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</si>
  <si>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</si>
  <si>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</si>
  <si>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</si>
  <si>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</si>
  <si>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</si>
  <si>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</si>
  <si>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</si>
  <si>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</si>
  <si>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</si>
  <si>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</si>
  <si>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</si>
  <si>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</si>
  <si>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</si>
  <si>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</si>
  <si>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</si>
  <si>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</si>
  <si>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</si>
  <si>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</si>
  <si>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</si>
  <si>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</si>
  <si>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</si>
  <si>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</si>
  <si>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</si>
  <si>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</si>
  <si>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</si>
  <si>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</si>
  <si>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</si>
  <si>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</si>
  <si>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</si>
  <si>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</si>
  <si>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</si>
  <si>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</si>
  <si>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</si>
  <si>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</si>
  <si>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</si>
  <si>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</si>
  <si>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</si>
  <si>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</si>
  <si>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</si>
  <si>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</si>
  <si>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</si>
  <si>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</si>
  <si>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</si>
  <si>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</si>
  <si>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</si>
  <si>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</si>
  <si>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</si>
  <si>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</si>
  <si>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</si>
  <si>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</si>
  <si>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</si>
  <si>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</si>
  <si>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</si>
  <si>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</si>
  <si>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</si>
  <si>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</si>
  <si>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</si>
  <si>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</si>
  <si>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</si>
  <si>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</si>
  <si>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</si>
  <si>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</si>
  <si>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</si>
  <si>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</si>
  <si>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</si>
  <si>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</si>
  <si>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</si>
  <si>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</si>
  <si>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</si>
  <si>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</si>
  <si>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</si>
  <si>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</si>
  <si>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</si>
  <si>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</si>
  <si>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</si>
  <si>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</si>
  <si>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</si>
  <si>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</si>
  <si>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</si>
  <si>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</si>
  <si>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</si>
  <si>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</si>
  <si>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</si>
  <si>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</si>
  <si>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</si>
  <si>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</si>
  <si>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</si>
  <si>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</si>
  <si>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</si>
  <si>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</si>
  <si>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</si>
  <si>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</si>
  <si>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</si>
  <si>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</si>
  <si>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</si>
  <si>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</si>
  <si>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</si>
  <si>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</si>
  <si>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</si>
  <si>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</si>
  <si>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</si>
  <si>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</si>
  <si>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</si>
  <si>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</si>
  <si>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</si>
  <si>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</si>
  <si>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</si>
  <si>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</si>
  <si>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</si>
  <si>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</si>
  <si>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</si>
  <si>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</si>
  <si>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</si>
  <si>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</si>
  <si>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</si>
  <si>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</si>
  <si>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</si>
  <si>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</si>
  <si>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</si>
  <si>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</si>
  <si>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</si>
  <si>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</si>
  <si>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</si>
  <si>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</si>
  <si>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</si>
  <si>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</si>
  <si>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</si>
  <si>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</si>
  <si>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</si>
  <si>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</si>
  <si>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</si>
  <si>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</si>
  <si>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</si>
  <si>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</si>
  <si>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</si>
  <si>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</si>
  <si>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</si>
  <si>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</si>
  <si>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</si>
  <si>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</si>
  <si>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</si>
  <si>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</si>
  <si>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</si>
  <si>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</si>
  <si>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</si>
  <si>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</si>
  <si>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</si>
  <si>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</si>
  <si>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</si>
  <si>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</si>
  <si>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</si>
  <si>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</si>
  <si>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</si>
  <si>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</si>
  <si>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</si>
  <si>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</si>
  <si>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</si>
  <si>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</si>
  <si>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</si>
  <si>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</si>
  <si>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</si>
  <si>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</si>
  <si>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</si>
  <si>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</si>
  <si>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</si>
  <si>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</si>
  <si>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</si>
  <si>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</si>
  <si>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</si>
  <si>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</si>
  <si>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</si>
  <si>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</si>
  <si>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</si>
  <si>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</si>
  <si>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</si>
  <si>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</si>
  <si>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</si>
  <si>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</si>
  <si>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</si>
  <si>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</si>
  <si>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</si>
  <si>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</si>
  <si>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</si>
  <si>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</si>
  <si>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</si>
  <si>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</si>
  <si>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</si>
  <si>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</si>
  <si>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</si>
  <si>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</si>
  <si>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</si>
  <si>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</si>
  <si>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</si>
  <si>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</si>
  <si>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</si>
  <si>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</si>
  <si>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</si>
  <si>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</si>
  <si>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</si>
  <si>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</si>
  <si>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</si>
  <si>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</si>
  <si>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</si>
  <si>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</si>
  <si>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</si>
  <si>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</si>
  <si>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</si>
  <si>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</si>
  <si>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</si>
  <si>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</si>
  <si>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</si>
  <si>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</si>
  <si>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</si>
  <si>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</si>
  <si>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</si>
  <si>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</si>
  <si>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</si>
  <si>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</si>
  <si>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</si>
  <si>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</si>
  <si>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</si>
  <si>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</si>
  <si>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</si>
  <si>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</si>
  <si>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</si>
  <si>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</si>
  <si>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</si>
  <si>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</si>
  <si>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</si>
  <si>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</si>
  <si>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</si>
  <si>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</si>
  <si>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</si>
  <si>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</si>
  <si>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</si>
  <si>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</si>
  <si>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</si>
  <si>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</si>
  <si>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</si>
  <si>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</si>
  <si>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</si>
  <si>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</si>
  <si>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</si>
  <si>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</si>
  <si>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</si>
  <si>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</si>
  <si>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</si>
  <si>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</si>
  <si>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</si>
  <si>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</si>
  <si>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</si>
  <si>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</si>
  <si>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</si>
  <si>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</si>
  <si>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</si>
  <si>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</si>
  <si>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</si>
  <si>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</si>
  <si>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</si>
  <si>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</si>
  <si>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</si>
  <si>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</si>
  <si>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</si>
  <si>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</si>
  <si>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</si>
  <si>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</si>
  <si>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</si>
  <si>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</si>
  <si>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</si>
  <si>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</si>
  <si>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</si>
  <si>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</si>
  <si>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</si>
  <si>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</si>
  <si>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</si>
  <si>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</si>
  <si>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</si>
  <si>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</si>
  <si>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</si>
  <si>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</si>
  <si>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</si>
  <si>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</si>
  <si>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</si>
  <si>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</si>
  <si>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</si>
  <si>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</si>
  <si>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</si>
  <si>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</si>
  <si>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</si>
  <si>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</si>
  <si>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</si>
  <si>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</si>
  <si>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</si>
  <si>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</si>
  <si>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</si>
  <si>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</si>
  <si>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</si>
  <si>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</si>
  <si>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</si>
  <si>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</si>
  <si>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</si>
  <si>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</si>
  <si>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</si>
  <si>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</si>
  <si>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</si>
  <si>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</si>
  <si>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</si>
  <si>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</si>
  <si>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</si>
  <si>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</si>
  <si>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</si>
  <si>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</si>
  <si>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</si>
  <si>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</si>
  <si>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</si>
  <si>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</si>
  <si>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</si>
  <si>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</si>
  <si>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</si>
  <si>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</si>
  <si>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</si>
  <si>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</si>
  <si>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</si>
  <si>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</si>
  <si>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</si>
  <si>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</si>
  <si>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</si>
  <si>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</si>
  <si>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</si>
  <si>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</si>
  <si>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</si>
  <si>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</si>
  <si>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</si>
  <si>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</si>
  <si>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</si>
  <si>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</si>
  <si>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</si>
  <si>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</si>
  <si>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</si>
  <si>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</si>
  <si>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</si>
  <si>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</si>
  <si>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</si>
  <si>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</si>
  <si>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</si>
  <si>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</si>
  <si>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</si>
  <si>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</si>
  <si>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</si>
  <si>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</si>
  <si>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</si>
  <si>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</si>
  <si>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</si>
  <si>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</si>
  <si>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</si>
  <si>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</si>
  <si>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</si>
  <si>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</si>
  <si>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</si>
  <si>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</si>
  <si>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</si>
  <si>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</si>
  <si>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</si>
  <si>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</si>
  <si>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</si>
  <si>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</si>
  <si>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</si>
  <si>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</si>
  <si>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</si>
  <si>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</si>
  <si>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</si>
  <si>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</si>
  <si>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</si>
  <si>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</si>
  <si>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</si>
  <si>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</si>
  <si>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</si>
  <si>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</si>
  <si>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</si>
  <si>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</si>
  <si>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</si>
  <si>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</si>
  <si>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</si>
  <si>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</si>
  <si>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</si>
  <si>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</si>
  <si>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</si>
  <si>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</si>
  <si>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</si>
  <si>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</si>
  <si>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</si>
  <si>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</si>
  <si>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</si>
  <si>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</si>
  <si>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</si>
  <si>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</si>
  <si>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</si>
  <si>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</si>
  <si>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</si>
  <si>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</si>
  <si>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</si>
  <si>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</si>
  <si>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</si>
  <si>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</si>
  <si>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</si>
  <si>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</si>
  <si>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</si>
  <si>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</si>
  <si>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</si>
  <si>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</si>
  <si>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</si>
  <si>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</si>
  <si>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</si>
  <si>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</si>
  <si>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</si>
  <si>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</si>
  <si>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</si>
  <si>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</si>
  <si>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</si>
  <si>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</si>
  <si>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</si>
  <si>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</si>
  <si>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</si>
  <si>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</si>
  <si>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</si>
  <si>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</si>
  <si>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</si>
  <si>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</si>
  <si>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</si>
  <si>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</si>
  <si>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</si>
  <si>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</si>
  <si>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</si>
  <si>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</si>
  <si>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</si>
  <si>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</si>
  <si>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</si>
  <si>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</si>
  <si>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</si>
  <si>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</si>
  <si>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</si>
  <si>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</si>
  <si>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</si>
  <si>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</si>
  <si>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</si>
  <si>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</si>
  <si>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</si>
  <si>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</si>
  <si>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</si>
  <si>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</si>
  <si>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</si>
  <si>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</si>
  <si>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</si>
  <si>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</si>
  <si>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</si>
  <si>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</si>
  <si>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</si>
  <si>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</si>
  <si>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</si>
  <si>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</si>
  <si>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</si>
  <si>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</si>
  <si>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</si>
  <si>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</si>
  <si>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</si>
  <si>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</si>
  <si>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</si>
  <si>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</si>
  <si>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</si>
  <si>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</si>
  <si>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</si>
  <si>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</si>
  <si>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</si>
  <si>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</si>
  <si>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</si>
  <si>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</si>
  <si>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</si>
  <si>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</si>
  <si>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</si>
  <si>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</si>
  <si>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</si>
  <si>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</si>
  <si>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</si>
  <si>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</si>
  <si>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</si>
  <si>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</si>
  <si>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</si>
  <si>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</si>
  <si>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</si>
  <si>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</si>
  <si>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</si>
  <si>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</si>
  <si>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</si>
  <si>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</si>
  <si>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</si>
  <si>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</si>
  <si>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</si>
  <si>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</si>
  <si>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</si>
  <si>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</si>
  <si>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</si>
  <si>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</si>
  <si>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</si>
  <si>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</si>
  <si>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</si>
  <si>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</si>
  <si>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</si>
  <si>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</si>
  <si>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</si>
  <si>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</si>
  <si>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</si>
  <si>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</si>
  <si>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</si>
  <si>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</si>
  <si>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</si>
  <si>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</si>
  <si>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</si>
  <si>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</si>
  <si>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</si>
  <si>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</si>
  <si>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</si>
  <si>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</si>
  <si>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</si>
  <si>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</si>
  <si>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</si>
  <si>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</si>
  <si>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</si>
  <si>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</si>
  <si>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</si>
  <si>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</si>
  <si>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</si>
  <si>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</si>
  <si>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</si>
  <si>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</si>
  <si>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</si>
  <si>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</si>
  <si>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</si>
  <si>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</si>
  <si>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</si>
  <si>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</si>
  <si>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</si>
  <si>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</si>
  <si>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</si>
  <si>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</si>
  <si>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</si>
  <si>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</si>
  <si>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</si>
  <si>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</si>
  <si>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</si>
  <si>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</si>
  <si>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</si>
  <si>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</si>
  <si>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</si>
  <si>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</si>
  <si>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</si>
  <si>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</si>
  <si>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</si>
  <si>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</si>
  <si>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</si>
  <si>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</si>
  <si>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</si>
  <si>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</si>
  <si>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</si>
  <si>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</si>
  <si>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</si>
  <si>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</si>
  <si>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</si>
  <si>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</si>
  <si>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</si>
  <si>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</si>
  <si>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</si>
  <si>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</si>
  <si>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</si>
  <si>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</si>
  <si>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</si>
  <si>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</si>
  <si>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</si>
  <si>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</si>
  <si>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</si>
  <si>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</si>
  <si>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</si>
  <si>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</si>
  <si>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</si>
  <si>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</si>
  <si>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</si>
  <si>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</si>
  <si>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</si>
  <si>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</si>
  <si>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</si>
  <si>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</si>
  <si>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</si>
  <si>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</si>
  <si>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</si>
  <si>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</si>
  <si>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</si>
  <si>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</si>
  <si>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</si>
  <si>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</si>
  <si>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</si>
  <si>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</si>
  <si>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</si>
  <si>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</si>
  <si>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</si>
  <si>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</si>
  <si>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</si>
  <si>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</si>
  <si>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</si>
  <si>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</si>
  <si>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</si>
  <si>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</si>
  <si>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</si>
  <si>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</si>
  <si>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</si>
  <si>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</si>
  <si>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</si>
  <si>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</si>
  <si>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</si>
  <si>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</si>
  <si>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</si>
  <si>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</si>
  <si>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</si>
  <si>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</si>
  <si>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</si>
  <si>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</si>
  <si>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</si>
  <si>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</si>
  <si>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</si>
  <si>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</si>
  <si>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</si>
  <si>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</si>
  <si>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</si>
  <si>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</si>
  <si>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</si>
  <si>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</si>
  <si>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</si>
  <si>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</si>
  <si>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</si>
  <si>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</si>
  <si>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</si>
  <si>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</si>
  <si>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</si>
  <si>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</si>
  <si>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</si>
  <si>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</si>
  <si>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</si>
  <si>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</si>
  <si>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</si>
  <si>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</si>
  <si>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</si>
  <si>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</si>
  <si>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</si>
  <si>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</si>
  <si>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</si>
  <si>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</si>
  <si>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</si>
  <si>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</si>
  <si>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</si>
  <si>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</si>
  <si>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</si>
  <si>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</si>
  <si>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</si>
  <si>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</si>
  <si>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</si>
  <si>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</si>
  <si>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</si>
  <si>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</si>
  <si>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</si>
  <si>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</si>
  <si>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</si>
  <si>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</si>
  <si>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</si>
  <si>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</si>
  <si>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</si>
  <si>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</si>
  <si>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</si>
  <si>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</si>
  <si>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</si>
  <si>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</si>
  <si>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</si>
  <si>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</si>
  <si>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</si>
  <si>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</si>
  <si>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</si>
  <si>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</si>
  <si>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</si>
  <si>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</si>
  <si>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</si>
  <si>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</si>
  <si>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</si>
  <si>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</si>
  <si>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</si>
  <si>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</si>
  <si>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</si>
  <si>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</si>
  <si>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</si>
  <si>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</si>
  <si>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</si>
  <si>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</si>
  <si>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</si>
  <si>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</si>
  <si>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</si>
  <si>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</si>
  <si>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</si>
  <si>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</si>
  <si>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</si>
  <si>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</si>
  <si>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</si>
  <si>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</si>
  <si>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</si>
  <si>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</si>
  <si>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</si>
  <si>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</si>
  <si>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</si>
  <si>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</si>
  <si>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</si>
  <si>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</si>
  <si>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</si>
  <si>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</si>
  <si>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</si>
  <si>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</si>
  <si>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</si>
  <si>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</si>
  <si>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</si>
  <si>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</si>
  <si>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</si>
  <si>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</si>
  <si>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</si>
  <si>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</si>
  <si>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</si>
  <si>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</si>
  <si>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</si>
  <si>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</si>
  <si>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</si>
  <si>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</si>
  <si>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</si>
  <si>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</si>
  <si>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</si>
  <si>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</si>
  <si>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</si>
  <si>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</si>
  <si>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</si>
  <si>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</si>
  <si>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</si>
  <si>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</si>
  <si>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</si>
  <si>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</si>
  <si>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</si>
  <si>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</si>
  <si>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</si>
  <si>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</si>
  <si>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</si>
  <si>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</si>
  <si>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</si>
  <si>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</si>
  <si>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</si>
  <si>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</si>
  <si>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</si>
  <si>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</si>
  <si>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</si>
  <si>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</si>
  <si>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</si>
  <si>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</si>
  <si>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</si>
  <si>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</si>
  <si>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</si>
  <si>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</si>
  <si>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</si>
  <si>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</si>
  <si>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</si>
  <si>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</si>
  <si>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</si>
  <si>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</si>
  <si>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</si>
  <si>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</si>
  <si>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</si>
  <si>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</si>
  <si>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</si>
  <si>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</si>
  <si>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</si>
  <si>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</si>
  <si>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CANTON DE SAN PABLO</t>
  </si>
  <si>
    <t>MUNICIPIO DE RIO QUITO</t>
  </si>
  <si>
    <t>CONSEJO COMUNITARIO DE CANTON DE SAN PABLO</t>
  </si>
  <si>
    <t>MUNICIPIO DE QUIBDO</t>
  </si>
  <si>
    <t>003 - 2016</t>
  </si>
  <si>
    <t>006 - 2017</t>
  </si>
  <si>
    <t>027 - 2017</t>
  </si>
  <si>
    <t xml:space="preserve"> 012 - 2018</t>
  </si>
  <si>
    <t>ALDQ 009 - 2019</t>
  </si>
  <si>
    <t>0427-2020</t>
  </si>
  <si>
    <t>0425-2020</t>
  </si>
  <si>
    <t>0370-2020</t>
  </si>
  <si>
    <t>0388-2020</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</si>
  <si>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</si>
  <si>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</si>
  <si>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</si>
  <si>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</si>
  <si>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</si>
  <si>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</si>
  <si>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</si>
  <si>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EDUCACION INICIAL EN EL MARCO DE ATENCION INTEGRAL A MUJERES GESTANTES, NIÑOS Y NIÑAS MENORES DE 5 AÑOS, O HASTA SU INGRESO AL GRADO DE TRANSICION, DE CONFORMIDAD CON LOS MANUALES OPERATIVOS DE LA MODALIDADES Y LAS DIRECTRICES ESTABLECIDAS POR EL ICBF, EN ARMONIA CON LA POLITICA DE ESTADO PARA EL DESARROLLO INTEGRAL DE LA PRIMERA INFANCIA DE CERO A SIEMPRE EN EL SERVICIO DE DESARROLLO INFANTIL EN MEDIO FAMILIAR.</t>
  </si>
  <si>
    <t>APARTADO</t>
  </si>
  <si>
    <t>SONSO</t>
  </si>
  <si>
    <t>MARINILLAS</t>
  </si>
  <si>
    <t>QUIBDO</t>
  </si>
  <si>
    <t>JESUS DARIO JARAMILLO ZEA</t>
  </si>
  <si>
    <t>Calle 50 Nro. 51-29</t>
  </si>
  <si>
    <t>conucol2016@gmail.com</t>
  </si>
  <si>
    <t>Calle 50 Nro. 51-29 - MEDELLIN</t>
  </si>
  <si>
    <t xml:space="preserve">310 417 58 67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</si>
  <si>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</si>
  <si>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2021-27-27001312020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</si>
</sst>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0">
      <xmlColumnPr mapId="141" xpath="/ManifestacionInteres/DatosContratoInvitacion/@DCI_Valor_Invitacion" xmlDataType="int"/>
    </tableColumn>
    <tableColumn id="4" xr3:uid="{57FFD116-B3B9-42C2-A3BC-AB67EE12EDD8}" uniqueName="DCI_Fecha_Inicio" name="Fecha inicio" dataDxfId="3">
      <xmlColumnPr mapId="141" xpath="/ManifestacionInteres/DatosContratoInvitacion/@DCI_Fecha_Inicio" xmlDataType="date"/>
    </tableColumn>
    <tableColumn id="5" xr3:uid="{B390FADE-A0C2-4E01-89AD-FE96052DDE39}" uniqueName="DCI_Fecha_Final" name="Fecha final" dataDxfId="2">
      <xmlColumnPr mapId="141" xpath="/ManifestacionInteres/DatosContratoInvitacion/@DCI_Fecha_Final" xmlDataType="date"/>
    </tableColumn>
    <tableColumn id="6" xr3:uid="{C4F34D23-E3F1-4E38-B161-1DB8FDE5A9AF}" uniqueName="DCI_Tiempo_Ejecucion" name="Tiempo ejecución (meses)" dataDxfId="1">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7" zoomScale="70" zoomScaleNormal="70" zoomScaleSheetLayoutView="40" zoomScalePageLayoutView="40" workbookViewId="0">
      <selection activeCell="I21" sqref="I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2707</v>
      </c>
      <c r="D15" s="35"/>
      <c r="E15" s="35"/>
      <c r="F15" s="5"/>
      <c r="G15" s="32" t="s">
        <v>1168</v>
      </c>
      <c r="H15" s="103" t="s">
        <v>628</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900968008</v>
      </c>
      <c r="C20" s="5"/>
      <c r="D20" s="73"/>
      <c r="E20" s="5"/>
      <c r="F20" s="5"/>
      <c r="G20" s="5"/>
      <c r="H20" s="187"/>
      <c r="I20" s="148" t="s">
        <v>628</v>
      </c>
      <c r="J20" s="149" t="s">
        <v>630</v>
      </c>
      <c r="K20" s="150">
        <v>3665375700</v>
      </c>
      <c r="L20" s="151">
        <v>44212</v>
      </c>
      <c r="M20" s="151">
        <v>44561</v>
      </c>
      <c r="N20" s="135">
        <f>+(M20-L20)/30</f>
        <v>11.633333333333333</v>
      </c>
      <c r="O20" s="138"/>
      <c r="U20" s="134"/>
      <c r="V20" s="105">
        <f ca="1">NOW()</f>
        <v>44189.478778240744</v>
      </c>
      <c r="W20" s="105">
        <f ca="1">NOW()</f>
        <v>44189.478778240744</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CORPORACIÓN LA NUEVA COLOMBIA</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2706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42491</v>
      </c>
      <c r="F48" s="145">
        <v>42727</v>
      </c>
      <c r="G48" s="159">
        <f>IF(AND(E48&lt;&gt;"",F48&lt;&gt;""),((F48-E48)/30),"")</f>
        <v>7.8666666666666663</v>
      </c>
      <c r="H48" s="114" t="s">
        <v>2689</v>
      </c>
      <c r="I48" s="113" t="s">
        <v>628</v>
      </c>
      <c r="J48" s="113" t="s">
        <v>639</v>
      </c>
      <c r="K48" s="116">
        <v>74000000</v>
      </c>
      <c r="L48" s="115" t="s">
        <v>1148</v>
      </c>
      <c r="M48" s="117"/>
      <c r="N48" s="115" t="s">
        <v>27</v>
      </c>
      <c r="O48" s="115" t="s">
        <v>26</v>
      </c>
      <c r="P48" s="78"/>
    </row>
    <row r="49" spans="1:16" s="6" customFormat="1" ht="24.75" customHeight="1" x14ac:dyDescent="0.25">
      <c r="A49" s="143">
        <v>2</v>
      </c>
      <c r="B49" s="111" t="s">
        <v>2677</v>
      </c>
      <c r="C49" s="112" t="s">
        <v>31</v>
      </c>
      <c r="D49" s="110" t="s">
        <v>2681</v>
      </c>
      <c r="E49" s="145">
        <v>42744</v>
      </c>
      <c r="F49" s="145">
        <v>42972</v>
      </c>
      <c r="G49" s="159">
        <f t="shared" ref="G49:G50" si="2">IF(AND(E49&lt;&gt;"",F49&lt;&gt;""),((F49-E49)/30),"")</f>
        <v>7.6</v>
      </c>
      <c r="H49" s="114" t="s">
        <v>2690</v>
      </c>
      <c r="I49" s="113" t="s">
        <v>628</v>
      </c>
      <c r="J49" s="113" t="s">
        <v>654</v>
      </c>
      <c r="K49" s="116">
        <v>849134399</v>
      </c>
      <c r="L49" s="124" t="s">
        <v>1148</v>
      </c>
      <c r="M49" s="117"/>
      <c r="N49" s="124" t="s">
        <v>27</v>
      </c>
      <c r="O49" s="124" t="s">
        <v>26</v>
      </c>
      <c r="P49" s="78"/>
    </row>
    <row r="50" spans="1:16" s="6" customFormat="1" ht="24.75" customHeight="1" x14ac:dyDescent="0.25">
      <c r="A50" s="143">
        <v>3</v>
      </c>
      <c r="B50" s="111" t="s">
        <v>2677</v>
      </c>
      <c r="C50" s="112" t="s">
        <v>31</v>
      </c>
      <c r="D50" s="110" t="s">
        <v>2682</v>
      </c>
      <c r="E50" s="145">
        <v>42863</v>
      </c>
      <c r="F50" s="145">
        <v>43081</v>
      </c>
      <c r="G50" s="159">
        <f t="shared" si="2"/>
        <v>7.2666666666666666</v>
      </c>
      <c r="H50" s="119" t="s">
        <v>2691</v>
      </c>
      <c r="I50" s="113" t="s">
        <v>628</v>
      </c>
      <c r="J50" s="113" t="s">
        <v>654</v>
      </c>
      <c r="K50" s="116">
        <v>48143411</v>
      </c>
      <c r="L50" s="124" t="s">
        <v>1148</v>
      </c>
      <c r="M50" s="117"/>
      <c r="N50" s="124" t="s">
        <v>27</v>
      </c>
      <c r="O50" s="124" t="s">
        <v>26</v>
      </c>
      <c r="P50" s="78"/>
    </row>
    <row r="51" spans="1:16" s="6" customFormat="1" ht="24.75" customHeight="1" outlineLevel="1" x14ac:dyDescent="0.25">
      <c r="A51" s="143">
        <v>4</v>
      </c>
      <c r="B51" s="111" t="s">
        <v>2678</v>
      </c>
      <c r="C51" s="112" t="s">
        <v>32</v>
      </c>
      <c r="D51" s="110" t="s">
        <v>2683</v>
      </c>
      <c r="E51" s="145">
        <v>43110</v>
      </c>
      <c r="F51" s="145">
        <v>43476</v>
      </c>
      <c r="G51" s="159">
        <f t="shared" ref="G51:G107" si="3">IF(AND(E51&lt;&gt;"",F51&lt;&gt;""),((F51-E51)/30),"")</f>
        <v>12.2</v>
      </c>
      <c r="H51" s="114" t="s">
        <v>2692</v>
      </c>
      <c r="I51" s="113" t="s">
        <v>628</v>
      </c>
      <c r="J51" s="113" t="s">
        <v>639</v>
      </c>
      <c r="K51" s="116">
        <v>103772375</v>
      </c>
      <c r="L51" s="124" t="s">
        <v>1148</v>
      </c>
      <c r="M51" s="117"/>
      <c r="N51" s="124" t="s">
        <v>27</v>
      </c>
      <c r="O51" s="124" t="s">
        <v>26</v>
      </c>
      <c r="P51" s="78"/>
    </row>
    <row r="52" spans="1:16" s="7" customFormat="1" ht="24.75" customHeight="1" outlineLevel="1" x14ac:dyDescent="0.25">
      <c r="A52" s="144">
        <v>5</v>
      </c>
      <c r="B52" s="111" t="s">
        <v>2679</v>
      </c>
      <c r="C52" s="124" t="s">
        <v>31</v>
      </c>
      <c r="D52" s="110" t="s">
        <v>2684</v>
      </c>
      <c r="E52" s="145">
        <v>43479</v>
      </c>
      <c r="F52" s="145">
        <v>43738</v>
      </c>
      <c r="G52" s="159">
        <f t="shared" si="3"/>
        <v>8.6333333333333329</v>
      </c>
      <c r="H52" s="119" t="s">
        <v>2693</v>
      </c>
      <c r="I52" s="113" t="s">
        <v>628</v>
      </c>
      <c r="J52" s="113" t="s">
        <v>630</v>
      </c>
      <c r="K52" s="116">
        <v>873894252</v>
      </c>
      <c r="L52" s="124" t="s">
        <v>1148</v>
      </c>
      <c r="M52" s="117"/>
      <c r="N52" s="124" t="s">
        <v>27</v>
      </c>
      <c r="O52" s="124" t="s">
        <v>26</v>
      </c>
      <c r="P52" s="79"/>
    </row>
    <row r="53" spans="1:16" s="7" customFormat="1" ht="24.75" customHeight="1" outlineLevel="1" x14ac:dyDescent="0.25">
      <c r="A53" s="144">
        <v>6</v>
      </c>
      <c r="B53" s="111" t="s">
        <v>2665</v>
      </c>
      <c r="C53" s="124" t="s">
        <v>31</v>
      </c>
      <c r="D53" s="110" t="s">
        <v>2685</v>
      </c>
      <c r="E53" s="145">
        <v>43891</v>
      </c>
      <c r="F53" s="145">
        <v>44165</v>
      </c>
      <c r="G53" s="159">
        <f t="shared" si="3"/>
        <v>9.1333333333333329</v>
      </c>
      <c r="H53" s="119" t="s">
        <v>2694</v>
      </c>
      <c r="I53" s="113" t="s">
        <v>36</v>
      </c>
      <c r="J53" s="113" t="s">
        <v>150</v>
      </c>
      <c r="K53" s="116">
        <v>4920384868</v>
      </c>
      <c r="L53" s="124" t="s">
        <v>1148</v>
      </c>
      <c r="M53" s="117"/>
      <c r="N53" s="115" t="s">
        <v>2634</v>
      </c>
      <c r="O53" s="115"/>
      <c r="P53" s="79"/>
    </row>
    <row r="54" spans="1:16" s="7" customFormat="1" ht="24.75" customHeight="1" outlineLevel="1" x14ac:dyDescent="0.25">
      <c r="A54" s="144">
        <v>7</v>
      </c>
      <c r="B54" s="111" t="s">
        <v>2665</v>
      </c>
      <c r="C54" s="124" t="s">
        <v>31</v>
      </c>
      <c r="D54" s="110" t="s">
        <v>2686</v>
      </c>
      <c r="E54" s="145">
        <v>43890</v>
      </c>
      <c r="F54" s="145">
        <v>44165</v>
      </c>
      <c r="G54" s="159">
        <f t="shared" si="3"/>
        <v>9.1666666666666661</v>
      </c>
      <c r="H54" s="114" t="s">
        <v>2694</v>
      </c>
      <c r="I54" s="113" t="s">
        <v>36</v>
      </c>
      <c r="J54" s="113" t="s">
        <v>2697</v>
      </c>
      <c r="K54" s="118">
        <v>4113148385</v>
      </c>
      <c r="L54" s="124" t="s">
        <v>1148</v>
      </c>
      <c r="M54" s="117"/>
      <c r="N54" s="115" t="s">
        <v>2634</v>
      </c>
      <c r="O54" s="115"/>
      <c r="P54" s="79"/>
    </row>
    <row r="55" spans="1:16" s="7" customFormat="1" ht="24.75" customHeight="1" outlineLevel="1" x14ac:dyDescent="0.25">
      <c r="A55" s="144">
        <v>8</v>
      </c>
      <c r="B55" s="111" t="s">
        <v>2665</v>
      </c>
      <c r="C55" s="124" t="s">
        <v>31</v>
      </c>
      <c r="D55" s="110" t="s">
        <v>2687</v>
      </c>
      <c r="E55" s="145">
        <v>43877</v>
      </c>
      <c r="F55" s="145">
        <v>44196</v>
      </c>
      <c r="G55" s="159">
        <f t="shared" si="3"/>
        <v>10.633333333333333</v>
      </c>
      <c r="H55" s="114" t="s">
        <v>2695</v>
      </c>
      <c r="I55" s="113" t="s">
        <v>36</v>
      </c>
      <c r="J55" s="113" t="s">
        <v>2698</v>
      </c>
      <c r="K55" s="118">
        <v>3132345902</v>
      </c>
      <c r="L55" s="124" t="s">
        <v>1148</v>
      </c>
      <c r="M55" s="117"/>
      <c r="N55" s="115" t="s">
        <v>1151</v>
      </c>
      <c r="O55" s="115"/>
      <c r="P55" s="79"/>
    </row>
    <row r="56" spans="1:16" s="7" customFormat="1" ht="24.75" customHeight="1" outlineLevel="1" x14ac:dyDescent="0.25">
      <c r="A56" s="144">
        <v>9</v>
      </c>
      <c r="B56" s="111" t="s">
        <v>2665</v>
      </c>
      <c r="C56" s="124" t="s">
        <v>31</v>
      </c>
      <c r="D56" s="110" t="s">
        <v>2688</v>
      </c>
      <c r="E56" s="145">
        <v>43877</v>
      </c>
      <c r="F56" s="145">
        <v>44196</v>
      </c>
      <c r="G56" s="159">
        <f t="shared" si="3"/>
        <v>10.633333333333333</v>
      </c>
      <c r="H56" s="114" t="s">
        <v>2696</v>
      </c>
      <c r="I56" s="113" t="s">
        <v>36</v>
      </c>
      <c r="J56" s="113" t="s">
        <v>2699</v>
      </c>
      <c r="K56" s="118">
        <v>3438952252</v>
      </c>
      <c r="L56" s="124" t="s">
        <v>1148</v>
      </c>
      <c r="M56" s="117"/>
      <c r="N56" s="124" t="s">
        <v>1151</v>
      </c>
      <c r="O56" s="115"/>
      <c r="P56" s="79"/>
    </row>
    <row r="57" spans="1:16" s="7" customFormat="1" ht="24.75" customHeight="1" outlineLevel="1" x14ac:dyDescent="0.25">
      <c r="A57" s="144">
        <v>10</v>
      </c>
      <c r="B57" s="64" t="s">
        <v>2665</v>
      </c>
      <c r="C57" s="124" t="s">
        <v>31</v>
      </c>
      <c r="D57" s="63">
        <v>114</v>
      </c>
      <c r="E57" s="145">
        <v>43887</v>
      </c>
      <c r="F57" s="145">
        <v>44196</v>
      </c>
      <c r="G57" s="159">
        <f t="shared" si="3"/>
        <v>10.3</v>
      </c>
      <c r="H57" s="64" t="s">
        <v>2695</v>
      </c>
      <c r="I57" s="63" t="s">
        <v>628</v>
      </c>
      <c r="J57" s="63" t="s">
        <v>2700</v>
      </c>
      <c r="K57" s="66">
        <v>2982139453</v>
      </c>
      <c r="L57" s="124" t="s">
        <v>1148</v>
      </c>
      <c r="M57" s="67"/>
      <c r="N57" s="124" t="s">
        <v>1151</v>
      </c>
      <c r="O57" s="65"/>
      <c r="P57" s="79"/>
    </row>
    <row r="58" spans="1:16" s="7" customFormat="1" ht="24.75" customHeight="1" outlineLevel="1" x14ac:dyDescent="0.25">
      <c r="A58" s="144">
        <v>11</v>
      </c>
      <c r="B58" s="64" t="s">
        <v>2665</v>
      </c>
      <c r="C58" s="124" t="s">
        <v>31</v>
      </c>
      <c r="D58" s="63">
        <v>119</v>
      </c>
      <c r="E58" s="145">
        <v>43887</v>
      </c>
      <c r="F58" s="145">
        <v>44196</v>
      </c>
      <c r="G58" s="159">
        <f t="shared" si="3"/>
        <v>10.3</v>
      </c>
      <c r="H58" s="64" t="s">
        <v>2696</v>
      </c>
      <c r="I58" s="63" t="s">
        <v>628</v>
      </c>
      <c r="J58" s="63" t="s">
        <v>2700</v>
      </c>
      <c r="K58" s="66">
        <v>2892602897</v>
      </c>
      <c r="L58" s="124" t="s">
        <v>1148</v>
      </c>
      <c r="M58" s="67"/>
      <c r="N58" s="124" t="s">
        <v>1151</v>
      </c>
      <c r="O58" s="65"/>
      <c r="P58" s="79"/>
    </row>
    <row r="59" spans="1:16" s="7" customFormat="1" ht="24.75" customHeight="1" outlineLevel="1" x14ac:dyDescent="0.25">
      <c r="A59" s="144">
        <v>12</v>
      </c>
      <c r="B59" s="64" t="s">
        <v>2665</v>
      </c>
      <c r="C59" s="124" t="s">
        <v>31</v>
      </c>
      <c r="D59" s="63">
        <v>119</v>
      </c>
      <c r="E59" s="145">
        <v>43887</v>
      </c>
      <c r="F59" s="145">
        <v>44196</v>
      </c>
      <c r="G59" s="159">
        <f t="shared" si="3"/>
        <v>10.3</v>
      </c>
      <c r="H59" s="64" t="s">
        <v>2696</v>
      </c>
      <c r="I59" s="63" t="s">
        <v>628</v>
      </c>
      <c r="J59" s="63" t="s">
        <v>643</v>
      </c>
      <c r="K59" s="66">
        <v>891391819</v>
      </c>
      <c r="L59" s="124" t="s">
        <v>1148</v>
      </c>
      <c r="M59" s="67"/>
      <c r="N59" s="124" t="s">
        <v>1151</v>
      </c>
      <c r="O59" s="65"/>
      <c r="P59" s="79"/>
    </row>
    <row r="60" spans="1:16" s="7" customFormat="1" ht="24.75" customHeight="1" outlineLevel="1" x14ac:dyDescent="0.25">
      <c r="A60" s="144">
        <v>13</v>
      </c>
      <c r="B60" s="64" t="s">
        <v>2665</v>
      </c>
      <c r="C60" s="124" t="s">
        <v>31</v>
      </c>
      <c r="D60" s="63">
        <v>130</v>
      </c>
      <c r="E60" s="145">
        <v>43887</v>
      </c>
      <c r="F60" s="145">
        <v>44196</v>
      </c>
      <c r="G60" s="159">
        <f t="shared" si="3"/>
        <v>10.3</v>
      </c>
      <c r="H60" s="64" t="s">
        <v>2696</v>
      </c>
      <c r="I60" s="63" t="s">
        <v>628</v>
      </c>
      <c r="J60" s="63" t="s">
        <v>2700</v>
      </c>
      <c r="K60" s="66">
        <v>3286722344</v>
      </c>
      <c r="L60" s="124" t="s">
        <v>1148</v>
      </c>
      <c r="M60" s="67"/>
      <c r="N60" s="124" t="s">
        <v>1151</v>
      </c>
      <c r="O60" s="65"/>
      <c r="P60" s="79"/>
    </row>
    <row r="61" spans="1:16" s="7" customFormat="1" ht="24.75" customHeight="1" outlineLevel="1" x14ac:dyDescent="0.25">
      <c r="A61" s="144">
        <v>14</v>
      </c>
      <c r="B61" s="64" t="s">
        <v>2665</v>
      </c>
      <c r="C61" s="124" t="s">
        <v>31</v>
      </c>
      <c r="D61" s="63">
        <v>131</v>
      </c>
      <c r="E61" s="145">
        <v>43887</v>
      </c>
      <c r="F61" s="145">
        <v>44196</v>
      </c>
      <c r="G61" s="159">
        <f t="shared" si="3"/>
        <v>10.3</v>
      </c>
      <c r="H61" s="64" t="s">
        <v>2696</v>
      </c>
      <c r="I61" s="63" t="s">
        <v>628</v>
      </c>
      <c r="J61" s="63" t="s">
        <v>2700</v>
      </c>
      <c r="K61" s="66">
        <v>3676635194</v>
      </c>
      <c r="L61" s="124" t="s">
        <v>1148</v>
      </c>
      <c r="M61" s="67"/>
      <c r="N61" s="124" t="s">
        <v>1151</v>
      </c>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0.05</v>
      </c>
      <c r="O179" s="8"/>
      <c r="Q179" s="19"/>
      <c r="R179" s="158">
        <f>IF(M179&gt;0,SUM(L179+M179),"")</f>
        <v>0.05</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109961271</v>
      </c>
      <c r="F185" s="92"/>
      <c r="G185" s="93"/>
      <c r="H185" s="88"/>
      <c r="I185" s="90" t="s">
        <v>2627</v>
      </c>
      <c r="J185" s="165">
        <f>+SUM(M179:M183)</f>
        <v>0.05</v>
      </c>
      <c r="K185" s="203" t="s">
        <v>2628</v>
      </c>
      <c r="L185" s="203"/>
      <c r="M185" s="94">
        <f>+J185*(SUM(K20:K35))</f>
        <v>183268785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42821</v>
      </c>
      <c r="D193" s="5"/>
      <c r="E193" s="126">
        <v>401</v>
      </c>
      <c r="F193" s="5"/>
      <c r="G193" s="5"/>
      <c r="H193" s="147" t="s">
        <v>2701</v>
      </c>
      <c r="J193" s="5"/>
      <c r="K193" s="127">
        <v>42491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2704</v>
      </c>
      <c r="J211" s="27" t="s">
        <v>2622</v>
      </c>
      <c r="K211" s="176" t="s">
        <v>2702</v>
      </c>
      <c r="L211" s="21"/>
      <c r="M211" s="21"/>
      <c r="N211" s="21"/>
      <c r="O211" s="8"/>
    </row>
    <row r="212" spans="1:15" x14ac:dyDescent="0.25">
      <c r="A212" s="9"/>
      <c r="B212" s="27" t="s">
        <v>2619</v>
      </c>
      <c r="C212" s="147" t="s">
        <v>2701</v>
      </c>
      <c r="D212" s="21"/>
      <c r="G212" s="27" t="s">
        <v>2621</v>
      </c>
      <c r="H212" s="177" t="s">
        <v>2705</v>
      </c>
      <c r="J212" s="27" t="s">
        <v>2623</v>
      </c>
      <c r="K212" s="17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2020-12-24T16:29:30Z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