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31F23102-57C9-4EFE-B228-1918244550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<sst xmlns="http://schemas.openxmlformats.org/spreadsheetml/2006/main" count="3137" uniqueCount="2711">
  <si>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</si>
  <si>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</si>
  <si>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</si>
  <si>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</si>
  <si>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</si>
  <si>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</si>
  <si>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</si>
  <si>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</si>
  <si>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</si>
  <si>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</si>
  <si>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</si>
  <si>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</si>
  <si>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</si>
  <si>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</si>
  <si>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</si>
  <si>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</si>
  <si>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</si>
  <si>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</si>
  <si>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</si>
  <si>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</si>
  <si>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</si>
  <si>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</si>
  <si>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</si>
  <si>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</si>
  <si>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</si>
  <si>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</si>
  <si>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</si>
  <si>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</si>
  <si>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</si>
  <si>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</si>
  <si>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</si>
  <si>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</si>
  <si>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</si>
  <si>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</si>
  <si>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</si>
  <si>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</si>
  <si>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</si>
  <si>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</si>
  <si>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</si>
  <si>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</si>
  <si>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</si>
  <si>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</si>
  <si>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</si>
  <si>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</si>
  <si>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</si>
  <si>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</si>
  <si>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</si>
  <si>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</si>
  <si>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</si>
  <si>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</si>
  <si>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</si>
  <si>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</si>
  <si>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</si>
  <si>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</si>
  <si>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</si>
  <si>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</si>
  <si>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</si>
  <si>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</si>
  <si>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</si>
  <si>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</si>
  <si>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</si>
  <si>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</si>
  <si>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</si>
  <si>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</si>
  <si>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</si>
  <si>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</si>
  <si>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</si>
  <si>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</si>
  <si>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</si>
  <si>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</si>
  <si>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</si>
  <si>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</si>
  <si>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</si>
  <si>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</si>
  <si>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</si>
  <si>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</si>
  <si>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</si>
  <si>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</si>
  <si>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</si>
  <si>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</si>
  <si>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</si>
  <si>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</si>
  <si>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</si>
  <si>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</si>
  <si>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</si>
  <si>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</si>
  <si>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</si>
  <si>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</si>
  <si>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</si>
  <si>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</si>
  <si>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</si>
  <si>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</si>
  <si>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</si>
  <si>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</si>
  <si>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</si>
  <si>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</si>
  <si>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</si>
  <si>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</si>
  <si>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</si>
  <si>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</si>
  <si>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</si>
  <si>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</si>
  <si>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</si>
  <si>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</si>
  <si>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</si>
  <si>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</si>
  <si>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</si>
  <si>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</si>
  <si>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</si>
  <si>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</si>
  <si>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</si>
  <si>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</si>
  <si>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</si>
  <si>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</si>
  <si>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</si>
  <si>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</si>
  <si>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</si>
  <si>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</si>
  <si>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</si>
  <si>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</si>
  <si>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</si>
  <si>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</si>
  <si>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</si>
  <si>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</si>
  <si>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</si>
  <si>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</si>
  <si>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</si>
  <si>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</si>
  <si>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</si>
  <si>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</si>
  <si>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</si>
  <si>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</si>
  <si>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</si>
  <si>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</si>
  <si>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</si>
  <si>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</si>
  <si>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</si>
  <si>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</si>
  <si>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</si>
  <si>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</si>
  <si>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</si>
  <si>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</si>
  <si>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</si>
  <si>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</si>
  <si>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</si>
  <si>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</si>
  <si>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</si>
  <si>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</si>
  <si>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</si>
  <si>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</si>
  <si>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</si>
  <si>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</si>
  <si>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</si>
  <si>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</si>
  <si>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</si>
  <si>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</si>
  <si>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</si>
  <si>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</si>
  <si>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</si>
  <si>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</si>
  <si>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</si>
  <si>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</si>
  <si>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</si>
  <si>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</si>
  <si>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</si>
  <si>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</si>
  <si>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</si>
  <si>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</si>
  <si>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</si>
  <si>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</si>
  <si>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</si>
  <si>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</si>
  <si>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</si>
  <si>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</si>
  <si>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</si>
  <si>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</si>
  <si>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</si>
  <si>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</si>
  <si>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</si>
  <si>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</si>
  <si>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</si>
  <si>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</si>
  <si>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</si>
  <si>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</si>
  <si>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</si>
  <si>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</si>
  <si>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</si>
  <si>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</si>
  <si>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</si>
  <si>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</si>
  <si>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</si>
  <si>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</si>
  <si>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</si>
  <si>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</si>
  <si>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</si>
  <si>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</si>
  <si>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</si>
  <si>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</si>
  <si>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</si>
  <si>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</si>
  <si>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</si>
  <si>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</si>
  <si>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</si>
  <si>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</si>
  <si>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</si>
  <si>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</si>
  <si>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</si>
  <si>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</si>
  <si>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</si>
  <si>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</si>
  <si>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</si>
  <si>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</si>
  <si>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</si>
  <si>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</si>
  <si>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</si>
  <si>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</si>
  <si>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</si>
  <si>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</si>
  <si>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</si>
  <si>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</si>
  <si>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</si>
  <si>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</si>
  <si>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</si>
  <si>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</si>
  <si>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</si>
  <si>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</si>
  <si>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</si>
  <si>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</si>
  <si>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</si>
  <si>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</si>
  <si>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</si>
  <si>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</si>
  <si>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</si>
  <si>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</si>
  <si>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</si>
  <si>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</si>
  <si>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</si>
  <si>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</si>
  <si>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</si>
  <si>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</si>
  <si>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</si>
  <si>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</si>
  <si>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</si>
  <si>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</si>
  <si>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</si>
  <si>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</si>
  <si>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</si>
  <si>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</si>
  <si>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</si>
  <si>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</si>
  <si>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</si>
  <si>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</si>
  <si>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</si>
  <si>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</si>
  <si>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</si>
  <si>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</si>
  <si>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</si>
  <si>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</si>
  <si>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</si>
  <si>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</si>
  <si>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</si>
  <si>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</si>
  <si>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</si>
  <si>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</si>
  <si>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</si>
  <si>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</si>
  <si>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</si>
  <si>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</si>
  <si>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</si>
  <si>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</si>
  <si>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</si>
  <si>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</si>
  <si>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</si>
  <si>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</si>
  <si>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</si>
  <si>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</si>
  <si>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</si>
  <si>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</si>
  <si>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</si>
  <si>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</si>
  <si>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</si>
  <si>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</si>
  <si>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</si>
  <si>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</si>
  <si>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</si>
  <si>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</si>
  <si>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</si>
  <si>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</si>
  <si>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</si>
  <si>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</si>
  <si>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</si>
  <si>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</si>
  <si>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</si>
  <si>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</si>
  <si>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</si>
  <si>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</si>
  <si>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</si>
  <si>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</si>
  <si>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</si>
  <si>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</si>
  <si>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</si>
  <si>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</si>
  <si>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</si>
  <si>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</si>
  <si>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</si>
  <si>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</si>
  <si>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</si>
  <si>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</si>
  <si>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</si>
  <si>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</si>
  <si>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</si>
  <si>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</si>
  <si>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</si>
  <si>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</si>
  <si>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</si>
  <si>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</si>
  <si>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</si>
  <si>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</si>
  <si>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</si>
  <si>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</si>
  <si>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</si>
  <si>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</si>
  <si>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</si>
  <si>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</si>
  <si>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</si>
  <si>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</si>
  <si>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</si>
  <si>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</si>
  <si>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</si>
  <si>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</si>
  <si>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</si>
  <si>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</si>
  <si>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</si>
  <si>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</si>
  <si>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</si>
  <si>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</si>
  <si>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</si>
  <si>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</si>
  <si>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</si>
  <si>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</si>
  <si>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</si>
  <si>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</si>
  <si>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</si>
  <si>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</si>
  <si>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</si>
  <si>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</si>
  <si>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</si>
  <si>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</si>
  <si>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</si>
  <si>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</si>
  <si>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</si>
  <si>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</si>
  <si>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</si>
  <si>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</si>
  <si>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</si>
  <si>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</si>
  <si>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</si>
  <si>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</si>
  <si>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</si>
  <si>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</si>
  <si>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</si>
  <si>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</si>
  <si>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</si>
  <si>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</si>
  <si>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</si>
  <si>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</si>
  <si>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</si>
  <si>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</si>
  <si>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</si>
  <si>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</si>
  <si>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</si>
  <si>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</si>
  <si>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</si>
  <si>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</si>
  <si>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</si>
  <si>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</si>
  <si>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</si>
  <si>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</si>
  <si>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</si>
  <si>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</si>
  <si>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</si>
  <si>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</si>
  <si>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</si>
  <si>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</si>
  <si>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</si>
  <si>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</si>
  <si>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</si>
  <si>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</si>
  <si>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</si>
  <si>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</si>
  <si>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</si>
  <si>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</si>
  <si>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</si>
  <si>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</si>
  <si>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</si>
  <si>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</si>
  <si>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</si>
  <si>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</si>
  <si>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</si>
  <si>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</si>
  <si>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</si>
  <si>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</si>
  <si>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</si>
  <si>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</si>
  <si>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</si>
  <si>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</si>
  <si>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</si>
  <si>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</si>
  <si>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</si>
  <si>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</si>
  <si>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</si>
  <si>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</si>
  <si>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</si>
  <si>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</si>
  <si>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</si>
  <si>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</si>
  <si>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</si>
  <si>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</si>
  <si>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</si>
  <si>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</si>
  <si>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</si>
  <si>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</si>
  <si>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</si>
  <si>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</si>
  <si>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</si>
  <si>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</si>
  <si>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</si>
  <si>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</si>
  <si>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</si>
  <si>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</si>
  <si>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</si>
  <si>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</si>
  <si>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</si>
  <si>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</si>
  <si>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</si>
  <si>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</si>
  <si>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</si>
  <si>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</si>
  <si>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</si>
  <si>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</si>
  <si>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</si>
  <si>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</si>
  <si>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</si>
  <si>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</si>
  <si>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</si>
  <si>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</si>
  <si>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</si>
  <si>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</si>
  <si>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</si>
  <si>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</si>
  <si>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</si>
  <si>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</si>
  <si>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</si>
  <si>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</si>
  <si>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</si>
  <si>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</si>
  <si>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</si>
  <si>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</si>
  <si>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</si>
  <si>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</si>
  <si>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</si>
  <si>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</si>
  <si>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</si>
  <si>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</si>
  <si>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</si>
  <si>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</si>
  <si>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</si>
  <si>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</si>
  <si>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</si>
  <si>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</si>
  <si>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</si>
  <si>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</si>
  <si>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</si>
  <si>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</si>
  <si>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</si>
  <si>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</si>
  <si>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</si>
  <si>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</si>
  <si>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</si>
  <si>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</si>
  <si>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</si>
  <si>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</si>
  <si>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</si>
  <si>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</si>
  <si>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</si>
  <si>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</si>
  <si>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</si>
  <si>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</si>
  <si>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</si>
  <si>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</si>
  <si>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</si>
  <si>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</si>
  <si>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</si>
  <si>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</si>
  <si>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</si>
  <si>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</si>
  <si>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</si>
  <si>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</si>
  <si>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</si>
  <si>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</si>
  <si>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</si>
  <si>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</si>
  <si>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</si>
  <si>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</si>
  <si>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</si>
  <si>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</si>
  <si>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</si>
  <si>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</si>
  <si>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</si>
  <si>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</si>
  <si>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</si>
  <si>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</si>
  <si>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</si>
  <si>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</si>
  <si>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</si>
  <si>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</si>
  <si>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</si>
  <si>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</si>
  <si>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</si>
  <si>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</si>
  <si>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</si>
  <si>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</si>
  <si>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</si>
  <si>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</si>
  <si>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</si>
  <si>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</si>
  <si>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</si>
  <si>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</si>
  <si>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</si>
  <si>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</si>
  <si>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</si>
  <si>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</si>
  <si>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</si>
  <si>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</si>
  <si>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</si>
  <si>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</si>
  <si>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</si>
  <si>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</si>
  <si>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</si>
  <si>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</si>
  <si>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</si>
  <si>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</si>
  <si>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</si>
  <si>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</si>
  <si>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</si>
  <si>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</si>
  <si>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</si>
  <si>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</si>
  <si>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</si>
  <si>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</si>
  <si>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</si>
  <si>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</si>
  <si>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</si>
  <si>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</si>
  <si>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</si>
  <si>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</si>
  <si>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</si>
  <si>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</si>
  <si>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</si>
  <si>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</si>
  <si>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</si>
  <si>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</si>
  <si>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</si>
  <si>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</si>
  <si>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</si>
  <si>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</si>
  <si>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</si>
  <si>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</si>
  <si>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</si>
  <si>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</si>
  <si>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</si>
  <si>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</si>
  <si>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</si>
  <si>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</si>
  <si>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</si>
  <si>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</si>
  <si>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</si>
  <si>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</si>
  <si>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</si>
  <si>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</si>
  <si>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</si>
  <si>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</si>
  <si>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</si>
  <si>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</si>
  <si>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</si>
  <si>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</si>
  <si>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</si>
  <si>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</si>
  <si>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</si>
  <si>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</si>
  <si>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</si>
  <si>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</si>
  <si>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</si>
  <si>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</si>
  <si>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</si>
  <si>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</si>
  <si>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</si>
  <si>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</si>
  <si>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</si>
  <si>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</si>
  <si>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</si>
  <si>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</si>
  <si>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</si>
  <si>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</si>
  <si>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</si>
  <si>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</si>
  <si>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</si>
  <si>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</si>
  <si>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</si>
  <si>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</si>
  <si>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</si>
  <si>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</si>
  <si>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</si>
  <si>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</si>
  <si>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</si>
  <si>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</si>
  <si>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</si>
  <si>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</si>
  <si>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</si>
  <si>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</si>
  <si>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</si>
  <si>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</si>
  <si>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</si>
  <si>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</si>
  <si>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</si>
  <si>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</si>
  <si>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</si>
  <si>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</si>
  <si>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</si>
  <si>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</si>
  <si>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</si>
  <si>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</si>
  <si>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</si>
  <si>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</si>
  <si>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</si>
  <si>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</si>
  <si>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</si>
  <si>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</si>
  <si>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</si>
  <si>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</si>
  <si>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</si>
  <si>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</si>
  <si>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</si>
  <si>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</si>
  <si>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</si>
  <si>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</si>
  <si>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</si>
  <si>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</si>
  <si>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</si>
  <si>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</si>
  <si>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</si>
  <si>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</si>
  <si>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</si>
  <si>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</si>
  <si>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</si>
  <si>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</si>
  <si>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</si>
  <si>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</si>
  <si>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</si>
  <si>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</si>
  <si>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</si>
  <si>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</si>
  <si>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</si>
  <si>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</si>
  <si>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</si>
  <si>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</si>
  <si>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</si>
  <si>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</si>
  <si>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</si>
  <si>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</si>
  <si>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</si>
  <si>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</si>
  <si>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</si>
  <si>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</si>
  <si>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</si>
  <si>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</si>
  <si>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</si>
  <si>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</si>
  <si>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</si>
  <si>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</si>
  <si>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</si>
  <si>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</si>
  <si>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</si>
  <si>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</si>
  <si>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</si>
  <si>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</si>
  <si>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</si>
  <si>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</si>
  <si>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</si>
  <si>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</si>
  <si>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</si>
  <si>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</si>
  <si>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</si>
  <si>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</si>
  <si>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</si>
  <si>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</si>
  <si>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</si>
  <si>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</si>
  <si>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</si>
  <si>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</si>
  <si>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</si>
  <si>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</si>
  <si>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</si>
  <si>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</si>
  <si>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</si>
  <si>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</si>
  <si>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</si>
  <si>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</si>
  <si>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</si>
  <si>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</si>
  <si>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</si>
  <si>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</si>
  <si>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</si>
  <si>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</si>
  <si>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</si>
  <si>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</si>
  <si>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</si>
  <si>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</si>
  <si>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</si>
  <si>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</si>
  <si>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</si>
  <si>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</si>
  <si>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</si>
  <si>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</si>
  <si>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</si>
  <si>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</si>
  <si>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</si>
  <si>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</si>
  <si>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</si>
  <si>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</si>
  <si>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</si>
  <si>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</si>
  <si>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</si>
  <si>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</si>
  <si>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</si>
  <si>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</si>
  <si>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</si>
  <si>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</si>
  <si>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</si>
  <si>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</si>
  <si>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</si>
  <si>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</si>
  <si>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</si>
  <si>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</si>
  <si>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</si>
  <si>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</si>
  <si>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</si>
  <si>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</si>
  <si>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</si>
  <si>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</si>
  <si>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</si>
  <si>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</si>
  <si>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</si>
  <si>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</si>
  <si>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</si>
  <si>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</si>
  <si>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</si>
  <si>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</si>
  <si>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</si>
  <si>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</si>
  <si>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</si>
  <si>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</si>
  <si>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</si>
  <si>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</si>
  <si>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</si>
  <si>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</si>
  <si>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</si>
  <si>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</si>
  <si>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</si>
  <si>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</si>
  <si>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</si>
  <si>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</si>
  <si>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</si>
  <si>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</si>
  <si>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</si>
  <si>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</si>
  <si>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</si>
  <si>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</si>
  <si>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</si>
  <si>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</si>
  <si>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</si>
  <si>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</si>
  <si>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</si>
  <si>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</si>
  <si>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</si>
  <si>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</si>
  <si>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</si>
  <si>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</si>
  <si>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</si>
  <si>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</si>
  <si>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</si>
  <si>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</si>
  <si>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</si>
  <si>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</si>
  <si>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</si>
  <si>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</si>
  <si>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</si>
  <si>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</si>
  <si>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</si>
  <si>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</si>
  <si>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</si>
  <si>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</si>
  <si>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</si>
  <si>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</si>
  <si>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</si>
  <si>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</si>
  <si>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</si>
  <si>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</si>
  <si>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</si>
  <si>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</si>
  <si>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</si>
  <si>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</si>
  <si>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</si>
  <si>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</si>
  <si>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</si>
  <si>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</si>
  <si>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</si>
  <si>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</si>
  <si>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</si>
  <si>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</si>
  <si>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</si>
  <si>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</si>
  <si>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</si>
  <si>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</si>
  <si>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</si>
  <si>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</si>
  <si>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</si>
  <si>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</si>
  <si>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</si>
  <si>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</si>
  <si>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</si>
  <si>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</si>
  <si>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</si>
  <si>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</si>
  <si>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</si>
  <si>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</si>
  <si>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</si>
  <si>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</si>
  <si>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</si>
  <si>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</si>
  <si>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</si>
  <si>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</si>
  <si>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</si>
  <si>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</si>
  <si>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</si>
  <si>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</si>
  <si>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</si>
  <si>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</si>
  <si>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</si>
  <si>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</si>
  <si>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</si>
  <si>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</si>
  <si>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</si>
  <si>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</si>
  <si>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</si>
  <si>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</si>
  <si>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</si>
  <si>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</si>
  <si>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</si>
  <si>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</si>
  <si>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</si>
  <si>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</si>
  <si>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</si>
  <si>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</si>
  <si>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</si>
  <si>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</si>
  <si>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</si>
  <si>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</si>
  <si>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</si>
  <si>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</si>
  <si>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</si>
  <si>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</si>
  <si>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</si>
  <si>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</si>
  <si>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</si>
  <si>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</si>
  <si>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</si>
  <si>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</si>
  <si>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</si>
  <si>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</si>
  <si>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</si>
  <si>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</si>
  <si>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</si>
  <si>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</si>
  <si>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</si>
  <si>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</si>
  <si>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</si>
  <si>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</si>
  <si>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</si>
  <si>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</si>
  <si>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</si>
  <si>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</si>
  <si>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</si>
  <si>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</si>
  <si>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</si>
  <si>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</si>
  <si>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</si>
  <si>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</si>
  <si>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</si>
  <si>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</si>
  <si>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</si>
  <si>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</si>
  <si>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</si>
  <si>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</si>
  <si>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</si>
  <si>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</si>
  <si>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</si>
  <si>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</si>
  <si>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</si>
  <si>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</si>
  <si>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</si>
  <si>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</si>
  <si>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</si>
  <si>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</si>
  <si>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</si>
  <si>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</si>
  <si>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</si>
  <si>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</si>
  <si>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</si>
  <si>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</si>
  <si>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</si>
  <si>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</si>
  <si>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</si>
  <si>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</si>
  <si>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</si>
  <si>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</si>
  <si>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</si>
  <si>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</si>
  <si>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</si>
  <si>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</si>
  <si>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</si>
  <si>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</si>
  <si>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</si>
  <si>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</si>
  <si>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</si>
  <si>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</si>
  <si>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</si>
  <si>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</si>
  <si>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</si>
  <si>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</si>
  <si>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</si>
  <si>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</si>
  <si>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</si>
  <si>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</si>
  <si>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</si>
  <si>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</si>
  <si>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</si>
  <si>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</si>
  <si>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</si>
  <si>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</si>
  <si>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</si>
  <si>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</si>
  <si>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</si>
  <si>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</si>
  <si>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</si>
  <si>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</si>
  <si>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</si>
  <si>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</si>
  <si>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</si>
  <si>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</si>
  <si>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</si>
  <si>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</si>
  <si>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</si>
  <si>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</si>
  <si>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</si>
  <si>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</si>
  <si>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</si>
  <si>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</si>
  <si>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</si>
  <si>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</si>
  <si>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</si>
  <si>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</si>
  <si>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</si>
  <si>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</si>
  <si>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</si>
  <si>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</si>
  <si>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</si>
  <si>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</si>
  <si>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</si>
  <si>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</si>
  <si>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</si>
  <si>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</si>
  <si>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</si>
  <si>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</si>
  <si>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</si>
  <si>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</si>
  <si>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</si>
  <si>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</si>
  <si>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</si>
  <si>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</si>
  <si>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</si>
  <si>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</si>
  <si>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</si>
  <si>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</si>
  <si>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</si>
  <si>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</si>
  <si>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</si>
  <si>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</si>
  <si>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</si>
  <si>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</si>
  <si>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</si>
  <si>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</si>
  <si>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</si>
  <si>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</si>
  <si>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</si>
  <si>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</si>
  <si>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</si>
  <si>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</si>
  <si>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</si>
  <si>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</si>
  <si>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</si>
  <si>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</si>
  <si>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</si>
  <si>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</si>
  <si>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</si>
  <si>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</si>
  <si>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</si>
  <si>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</si>
  <si>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</si>
  <si>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</si>
  <si>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</si>
  <si>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</si>
  <si>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</si>
  <si>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</si>
  <si>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</si>
  <si>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</si>
  <si>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</si>
  <si>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</si>
  <si>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</si>
  <si>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</si>
  <si>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</si>
  <si>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</si>
  <si>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</si>
  <si>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</si>
  <si>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</si>
  <si>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</si>
  <si>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</si>
  <si>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</si>
  <si>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</si>
  <si>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</si>
  <si>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</si>
  <si>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</si>
  <si>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</si>
  <si>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</si>
  <si>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</si>
  <si>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</si>
  <si>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</si>
  <si>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</si>
  <si>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</si>
  <si>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</si>
  <si>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</si>
  <si>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</si>
  <si>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</si>
  <si>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</si>
  <si>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</si>
  <si>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</si>
  <si>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</si>
  <si>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</si>
  <si>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</si>
  <si>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</si>
  <si>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</si>
  <si>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</si>
  <si>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</si>
  <si>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</si>
  <si>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</si>
  <si>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</si>
  <si>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</si>
  <si>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</si>
  <si>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</si>
  <si>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</si>
  <si>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</si>
  <si>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</si>
  <si>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</si>
  <si>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</si>
  <si>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</si>
  <si>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</si>
  <si>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</si>
  <si>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</si>
  <si>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</si>
  <si>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</si>
  <si>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</si>
  <si>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</si>
  <si>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</si>
  <si>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</si>
  <si>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</si>
  <si>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</si>
  <si>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</si>
  <si>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</si>
  <si>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</si>
  <si>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</si>
  <si>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</si>
  <si>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</si>
  <si>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</si>
  <si>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</si>
  <si>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</si>
  <si>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</si>
  <si>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</si>
  <si>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</si>
  <si>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</si>
  <si>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</si>
  <si>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</si>
  <si>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</si>
  <si>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</si>
  <si>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</si>
  <si>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</si>
  <si>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</si>
  <si>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</si>
  <si>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</si>
  <si>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</si>
  <si>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</si>
  <si>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</si>
  <si>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</si>
  <si>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</si>
  <si>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</si>
  <si>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</si>
  <si>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</si>
  <si>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</si>
  <si>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</si>
  <si>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</si>
  <si>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</si>
  <si>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</si>
  <si>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</si>
  <si>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</si>
  <si>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</si>
  <si>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</si>
  <si>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</si>
  <si>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</si>
  <si>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</si>
  <si>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</si>
  <si>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</si>
  <si>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</si>
  <si>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</si>
  <si>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</si>
  <si>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</si>
  <si>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</si>
  <si>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</si>
  <si>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</si>
  <si>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</si>
  <si>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</si>
  <si>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</si>
  <si>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</si>
  <si>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</si>
  <si>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</si>
  <si>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</si>
  <si>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</si>
  <si>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</si>
  <si>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</si>
  <si>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</si>
  <si>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</si>
  <si>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</si>
  <si>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</si>
  <si>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</si>
  <si>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</si>
  <si>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</si>
  <si>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</si>
  <si>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</si>
  <si>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</si>
  <si>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</si>
  <si>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</si>
  <si>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</si>
  <si>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</si>
  <si>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</si>
  <si>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</si>
  <si>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</si>
  <si>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</si>
  <si>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</si>
  <si>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</si>
  <si>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</si>
  <si>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</si>
  <si>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</si>
  <si>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</si>
  <si>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</si>
  <si>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</si>
  <si>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</si>
  <si>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</si>
  <si>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</si>
  <si>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</si>
  <si>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</si>
  <si>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</si>
  <si>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</si>
  <si>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</si>
  <si>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</si>
  <si>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</si>
  <si>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</si>
  <si>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</si>
  <si>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</si>
  <si>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</si>
  <si>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</si>
  <si>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</si>
  <si>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</si>
  <si>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</si>
  <si>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</si>
  <si>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</si>
  <si>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</si>
  <si>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</si>
  <si>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</si>
  <si>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</si>
  <si>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</si>
  <si>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</si>
  <si>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</si>
  <si>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</si>
  <si>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</si>
  <si>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</si>
  <si>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</si>
  <si>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</si>
  <si>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</si>
  <si>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</si>
  <si>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</si>
  <si>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</si>
  <si>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</si>
  <si>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</si>
  <si>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</si>
  <si>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</si>
  <si>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</si>
  <si>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</si>
  <si>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</si>
  <si>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</si>
  <si>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</si>
  <si>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</si>
  <si>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</si>
  <si>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</si>
  <si>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</si>
  <si>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</si>
  <si>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</si>
  <si>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</si>
  <si>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</si>
  <si>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</si>
  <si>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</si>
  <si>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</si>
  <si>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</si>
  <si>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</si>
  <si>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</si>
  <si>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</si>
  <si>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</si>
  <si>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</si>
  <si>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</si>
  <si>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</si>
  <si>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</si>
  <si>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</si>
  <si>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</si>
  <si>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</si>
  <si>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</si>
  <si>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</si>
  <si>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</si>
  <si>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</si>
  <si>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</si>
  <si>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</si>
  <si>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</si>
  <si>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</si>
  <si>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</si>
  <si>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</si>
  <si>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</si>
  <si>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</si>
  <si>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</si>
  <si>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</si>
  <si>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</si>
  <si>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</si>
  <si>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</si>
  <si>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</si>
  <si>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</si>
  <si>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</si>
  <si>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</si>
  <si>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</si>
  <si>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</si>
  <si>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</si>
  <si>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</si>
  <si>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</si>
  <si>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</si>
  <si>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</si>
  <si>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</si>
  <si>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</si>
  <si>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</si>
  <si>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</si>
  <si>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</si>
  <si>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</si>
  <si>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</si>
  <si>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</si>
  <si>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</si>
  <si>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</si>
  <si>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</si>
  <si>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</si>
  <si>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</si>
  <si>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</si>
  <si>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</si>
  <si>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</si>
  <si>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</si>
  <si>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</si>
  <si>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</si>
  <si>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</si>
  <si>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</si>
  <si>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</si>
  <si>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</si>
  <si>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</si>
  <si>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</si>
  <si>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</si>
  <si>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</si>
  <si>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</si>
  <si>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</si>
  <si>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</si>
  <si>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</si>
  <si>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</si>
  <si>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</si>
  <si>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</si>
  <si>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</si>
  <si>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</si>
  <si>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</si>
  <si>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</si>
  <si>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</si>
  <si>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</si>
  <si>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</si>
  <si>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</si>
  <si>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</si>
  <si>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</si>
  <si>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</si>
  <si>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</si>
  <si>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</si>
  <si>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</si>
  <si>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</si>
  <si>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</si>
  <si>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</si>
  <si>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</si>
  <si>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</si>
  <si>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</si>
  <si>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</si>
  <si>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</si>
  <si>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</si>
  <si>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</si>
  <si>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</si>
  <si>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</si>
  <si>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</si>
  <si>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</si>
  <si>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</si>
  <si>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</si>
  <si>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</si>
  <si>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</si>
  <si>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</si>
  <si>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</si>
  <si>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</si>
  <si>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</si>
  <si>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</si>
  <si>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</si>
  <si>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</si>
  <si>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</si>
  <si>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</si>
  <si>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</si>
  <si>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</si>
  <si>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</si>
  <si>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</si>
  <si>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</si>
  <si>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</si>
  <si>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</si>
  <si>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</si>
  <si>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</si>
  <si>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</si>
  <si>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</si>
  <si>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</si>
  <si>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</si>
  <si>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</si>
  <si>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</si>
  <si>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</si>
  <si>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</si>
  <si>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</si>
  <si>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</si>
  <si>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</si>
  <si>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</si>
  <si>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</si>
  <si>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</si>
  <si>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</si>
  <si>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</si>
  <si>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</si>
  <si>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</si>
  <si>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</si>
  <si>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</si>
  <si>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</si>
  <si>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</si>
  <si>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</si>
  <si>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</si>
  <si>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</si>
  <si>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</si>
  <si>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</si>
  <si>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</si>
  <si>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</si>
  <si>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</si>
  <si>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</si>
  <si>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</si>
  <si>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</si>
  <si>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</si>
  <si>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</si>
  <si>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</si>
  <si>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</si>
  <si>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</si>
  <si>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</si>
  <si>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</si>
  <si>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</si>
  <si>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</si>
  <si>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</si>
  <si>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</si>
  <si>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</si>
  <si>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</si>
  <si>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</si>
  <si>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</si>
  <si>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</si>
  <si>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</si>
  <si>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</si>
  <si>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</si>
  <si>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</si>
  <si>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</si>
  <si>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</si>
  <si>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</si>
  <si>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</si>
  <si>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</si>
  <si>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</si>
  <si>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</si>
  <si>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</si>
  <si>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</si>
  <si>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</si>
  <si>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</si>
  <si>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</si>
  <si>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</si>
  <si>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</si>
  <si>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</si>
  <si>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</si>
  <si>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</si>
  <si>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</si>
  <si>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</si>
  <si>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</si>
  <si>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</si>
  <si>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</si>
  <si>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</si>
  <si>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</si>
  <si>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</si>
  <si>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</si>
  <si>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</si>
  <si>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</si>
  <si>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</si>
  <si>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</si>
  <si>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</si>
  <si>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</si>
  <si>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</si>
  <si>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</si>
  <si>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</si>
  <si>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</si>
  <si>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</si>
  <si>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</si>
  <si>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</si>
  <si>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</si>
  <si>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</si>
  <si>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</si>
  <si>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</si>
  <si>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</si>
  <si>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</si>
  <si>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</si>
  <si>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</si>
  <si>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</si>
  <si>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</si>
  <si>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</si>
  <si>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</si>
  <si>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</si>
  <si>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</si>
  <si>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</si>
  <si>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</si>
  <si>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</si>
  <si>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</si>
  <si>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</si>
  <si>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</si>
  <si>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</si>
  <si>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</si>
  <si>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</si>
  <si>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</si>
  <si>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</si>
  <si>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</si>
  <si>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</si>
  <si>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</si>
  <si>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</si>
  <si>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</si>
  <si>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</si>
  <si>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</si>
  <si>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</si>
  <si>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</si>
  <si>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</si>
  <si>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</si>
  <si>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</si>
  <si>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</si>
  <si>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</si>
  <si>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</si>
  <si>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</si>
  <si>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</si>
  <si>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</si>
  <si>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</si>
  <si>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</si>
  <si>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</si>
  <si>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</si>
  <si>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</si>
  <si>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</si>
  <si>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</si>
  <si>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</si>
  <si>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</si>
  <si>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</si>
  <si>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</si>
  <si>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</si>
  <si>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</si>
  <si>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</si>
  <si>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</si>
  <si>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</si>
  <si>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</si>
  <si>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</si>
  <si>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</si>
  <si>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</si>
  <si>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</si>
  <si>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</si>
  <si>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</si>
  <si>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</si>
  <si>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</si>
  <si>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</si>
  <si>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</si>
  <si>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</si>
  <si>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</si>
  <si>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</si>
  <si>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</si>
  <si>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</si>
  <si>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</si>
  <si>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</si>
  <si>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</si>
  <si>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</si>
  <si>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</si>
  <si>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</si>
  <si>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</si>
  <si>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</si>
  <si>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</si>
  <si>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</si>
  <si>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</si>
  <si>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</si>
  <si>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</si>
  <si>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</si>
  <si>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</si>
  <si>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</si>
  <si>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</si>
  <si>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</si>
  <si>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</si>
  <si>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</si>
  <si>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</si>
  <si>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</si>
  <si>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</si>
  <si>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</si>
  <si>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</si>
  <si>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</si>
  <si>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</si>
  <si>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</si>
  <si>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</si>
  <si>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</si>
  <si>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</si>
  <si>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</si>
  <si>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</si>
  <si>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</si>
  <si>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</si>
  <si>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</si>
  <si>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</si>
  <si>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</si>
  <si>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</si>
  <si>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</si>
  <si>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</si>
  <si>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</si>
  <si>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</si>
  <si>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</si>
  <si>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</si>
  <si>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</si>
  <si>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</si>
  <si>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</si>
  <si>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</si>
  <si>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</si>
  <si>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</si>
  <si>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</si>
  <si>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</si>
  <si>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</si>
  <si>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</si>
  <si>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</si>
  <si>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</si>
  <si>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</si>
  <si>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</si>
  <si>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</si>
  <si>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</si>
  <si>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</si>
  <si>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</si>
  <si>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</si>
  <si>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</si>
  <si>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</si>
  <si>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</si>
  <si>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</si>
  <si>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</si>
  <si>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</si>
  <si>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</si>
  <si>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</si>
  <si>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</si>
  <si>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</si>
  <si>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</si>
  <si>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</si>
  <si>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</si>
  <si>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</si>
  <si>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</si>
  <si>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</si>
  <si>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</si>
  <si>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</si>
  <si>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</si>
  <si>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</si>
  <si>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</si>
  <si>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</si>
  <si>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</si>
  <si>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</si>
  <si>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</si>
  <si>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</si>
  <si>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</si>
  <si>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</si>
  <si>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</si>
  <si>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</si>
  <si>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</si>
  <si>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</si>
  <si>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</si>
  <si>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</si>
  <si>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</si>
  <si>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</si>
  <si>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</si>
  <si>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</si>
  <si>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</si>
  <si>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</si>
  <si>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</si>
  <si>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</si>
  <si>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</si>
  <si>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</si>
  <si>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</si>
  <si>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</si>
  <si>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</si>
  <si>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</si>
  <si>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</si>
  <si>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</si>
  <si>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</si>
  <si>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</si>
  <si>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</si>
  <si>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</si>
  <si>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</si>
  <si>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</si>
  <si>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</si>
  <si>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</si>
  <si>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</si>
  <si>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</si>
  <si>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</si>
  <si>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</si>
  <si>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</si>
  <si>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</si>
  <si>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</si>
  <si>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</si>
  <si>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</si>
  <si>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</si>
  <si>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</si>
  <si>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</si>
  <si>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</si>
  <si>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</si>
  <si>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</si>
  <si>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</si>
  <si>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</si>
  <si>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</si>
  <si>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</si>
  <si>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</si>
  <si>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</si>
  <si>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</si>
  <si>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</si>
  <si>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</si>
  <si>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</si>
  <si>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</si>
  <si>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</si>
  <si>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</si>
  <si>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</si>
  <si>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</si>
  <si>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</si>
  <si>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</si>
  <si>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</si>
  <si>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</si>
  <si>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</si>
  <si>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</si>
  <si>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</si>
  <si>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</si>
  <si>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</si>
  <si>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</si>
  <si>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</si>
  <si>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</si>
  <si>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</si>
  <si>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</si>
  <si>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</si>
  <si>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</si>
  <si>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</si>
  <si>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</si>
  <si>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</si>
  <si>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</si>
  <si>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</si>
  <si>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</si>
  <si>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</si>
  <si>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</si>
  <si>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</si>
  <si>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</si>
  <si>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</si>
  <si>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</si>
  <si>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</si>
  <si>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</si>
  <si>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</si>
  <si>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</si>
  <si>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</si>
  <si>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</si>
  <si>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</si>
  <si>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</si>
  <si>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</si>
  <si>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</si>
  <si>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</si>
  <si>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</si>
  <si>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</si>
  <si>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</si>
  <si>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</si>
  <si>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</si>
  <si>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</si>
  <si>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</si>
  <si>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</si>
  <si>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</si>
  <si>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</si>
  <si>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</si>
  <si>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</si>
  <si>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</si>
  <si>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</si>
  <si>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</si>
  <si>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</si>
  <si>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</si>
  <si>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</si>
  <si>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</si>
  <si>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</si>
  <si>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</si>
  <si>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</si>
  <si>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</si>
  <si>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</si>
  <si>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</si>
  <si>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</si>
  <si>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</si>
  <si>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</si>
  <si>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</si>
  <si>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</si>
  <si>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</si>
  <si>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</si>
  <si>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</si>
  <si>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</si>
  <si>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</si>
  <si>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</si>
  <si>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</si>
  <si>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</si>
  <si>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</si>
  <si>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</si>
  <si>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</si>
  <si>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</si>
  <si>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</si>
  <si>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</si>
  <si>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</si>
  <si>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</si>
  <si>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</si>
  <si>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</si>
  <si>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</si>
  <si>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</si>
  <si>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</si>
  <si>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</si>
  <si>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</si>
  <si>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</si>
  <si>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</si>
  <si>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</si>
  <si>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</si>
  <si>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</si>
  <si>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</si>
  <si>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</si>
  <si>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</si>
  <si>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</si>
  <si>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</si>
  <si>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</si>
  <si>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</si>
  <si>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</si>
  <si>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</si>
  <si>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</si>
  <si>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</si>
  <si>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</si>
  <si>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</si>
  <si>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</si>
  <si>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</si>
  <si>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</si>
  <si>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</si>
  <si>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</si>
  <si>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</si>
  <si>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</si>
  <si>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</si>
  <si>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</si>
  <si>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</si>
  <si>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</si>
  <si>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</si>
  <si>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</si>
  <si>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</si>
  <si>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</si>
  <si>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</si>
  <si>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</si>
  <si>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</si>
  <si>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</si>
  <si>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</si>
  <si>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</si>
  <si>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</si>
  <si>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</si>
  <si>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</si>
  <si>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</si>
  <si>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</si>
  <si>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</si>
  <si>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</si>
  <si>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</si>
  <si>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</si>
  <si>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</si>
  <si>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</si>
  <si>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</si>
  <si>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</si>
  <si>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</si>
  <si>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</si>
  <si>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</si>
  <si>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</si>
  <si>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</si>
  <si>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</si>
  <si>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</si>
  <si>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</si>
  <si>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</si>
  <si>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</si>
  <si>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</si>
  <si>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</si>
  <si>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</si>
  <si>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</si>
  <si>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</si>
  <si>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</si>
  <si>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</si>
  <si>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</si>
  <si>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</si>
  <si>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</si>
  <si>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</si>
  <si>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</si>
  <si>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</si>
  <si>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</si>
  <si>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</si>
  <si>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</si>
  <si>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</si>
  <si>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</si>
  <si>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</si>
  <si>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</si>
  <si>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</si>
  <si>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</si>
  <si>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</si>
  <si>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</si>
  <si>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</si>
  <si>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</si>
  <si>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</si>
  <si>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</si>
  <si>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</si>
  <si>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</si>
  <si>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</si>
  <si>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</si>
  <si>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</si>
  <si>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</si>
  <si>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</si>
  <si>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</si>
  <si>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</si>
  <si>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</si>
  <si>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</si>
  <si>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</si>
  <si>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</si>
  <si>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</si>
  <si>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</si>
  <si>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</si>
  <si>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</si>
  <si>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</si>
  <si>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</si>
  <si>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</si>
  <si>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</si>
  <si>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</si>
  <si>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</si>
  <si>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</si>
  <si>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</si>
  <si>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</si>
  <si>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</si>
  <si>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</si>
  <si>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</si>
  <si>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</si>
  <si>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</si>
  <si>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</si>
  <si>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</si>
  <si>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</si>
  <si>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</si>
  <si>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</si>
  <si>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</si>
  <si>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</si>
  <si>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</si>
  <si>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</si>
  <si>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</si>
  <si>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</si>
  <si>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</si>
  <si>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</si>
  <si>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</si>
  <si>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</si>
  <si>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</si>
  <si>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</si>
  <si>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</si>
  <si>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</si>
  <si>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</si>
  <si>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</si>
  <si>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</si>
  <si>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</si>
  <si>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</si>
  <si>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</si>
  <si>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</si>
  <si>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</si>
  <si>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</si>
  <si>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</si>
  <si>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</si>
  <si>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</si>
  <si>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</si>
  <si>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</si>
  <si>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</si>
  <si>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</si>
  <si>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</si>
  <si>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</si>
  <si>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</si>
  <si>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</si>
  <si>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</si>
  <si>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</si>
  <si>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</si>
  <si>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</si>
  <si>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</si>
  <si>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</si>
  <si>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</si>
  <si>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</si>
  <si>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</si>
  <si>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</si>
  <si>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</si>
  <si>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</si>
  <si>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</si>
  <si>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</si>
  <si>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</si>
  <si>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</si>
  <si>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</si>
  <si>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</si>
  <si>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</si>
  <si>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</si>
  <si>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</si>
  <si>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</si>
  <si>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</si>
  <si>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</si>
  <si>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</si>
  <si>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</si>
  <si>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</si>
  <si>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</si>
  <si>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</si>
  <si>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</si>
  <si>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</si>
  <si>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</si>
  <si>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</si>
  <si>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</si>
  <si>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</si>
  <si>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</si>
  <si>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</si>
  <si>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</si>
  <si>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</si>
  <si>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</si>
  <si>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</si>
  <si>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</si>
  <si>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</si>
  <si>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</si>
  <si>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</si>
  <si>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</si>
  <si>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</si>
  <si>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</si>
  <si>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</si>
  <si>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</si>
  <si>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</si>
  <si>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</si>
  <si>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</si>
  <si>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</si>
  <si>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</si>
  <si>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</si>
  <si>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</si>
  <si>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</si>
  <si>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</si>
  <si>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</si>
  <si>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</si>
  <si>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</si>
  <si>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</si>
  <si>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</si>
  <si>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</si>
  <si>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</si>
  <si>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</si>
  <si>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</si>
  <si>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</si>
  <si>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</si>
  <si>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</si>
  <si>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</si>
  <si>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</si>
  <si>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</si>
  <si>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</si>
  <si>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</si>
  <si>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</si>
  <si>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</si>
  <si>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</si>
  <si>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</si>
  <si>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</si>
  <si>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</si>
  <si>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</si>
  <si>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</si>
  <si>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</si>
  <si>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</si>
  <si>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</si>
  <si>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</si>
  <si>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</si>
  <si>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</si>
  <si>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</si>
  <si>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</si>
  <si>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</si>
  <si>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</si>
  <si>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</si>
  <si>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</si>
  <si>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</si>
  <si>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</si>
  <si>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</si>
  <si>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</si>
  <si>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</si>
  <si>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</si>
  <si>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</si>
  <si>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</si>
  <si>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</si>
  <si>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</si>
  <si>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</si>
  <si>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</si>
  <si>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</si>
  <si>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</si>
  <si>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</si>
  <si>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</si>
  <si>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</si>
  <si>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</si>
  <si>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</si>
  <si>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</si>
  <si>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</si>
  <si>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</si>
  <si>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</si>
  <si>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</si>
  <si>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</si>
  <si>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</si>
  <si>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</si>
  <si>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</si>
  <si>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</si>
  <si>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</si>
  <si>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</si>
  <si>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</si>
  <si>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</si>
  <si>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</si>
  <si>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</si>
  <si>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</si>
  <si>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</si>
  <si>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</si>
  <si>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</si>
  <si>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</si>
  <si>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</si>
  <si>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</si>
  <si>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</si>
  <si>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</si>
  <si>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</si>
  <si>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</si>
  <si>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</si>
  <si>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</si>
  <si>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</si>
  <si>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</si>
  <si>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</si>
  <si>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</si>
  <si>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</si>
  <si>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</si>
  <si>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</si>
  <si>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</si>
  <si>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</si>
  <si>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</si>
  <si>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</si>
  <si>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</si>
  <si>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</si>
  <si>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</si>
  <si>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</si>
  <si>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</si>
  <si>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</si>
  <si>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</si>
  <si>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</si>
  <si>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</si>
  <si>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</si>
  <si>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</si>
  <si>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</si>
  <si>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</si>
  <si>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</si>
  <si>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</si>
  <si>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</si>
  <si>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</si>
  <si>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</si>
  <si>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</si>
  <si>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</si>
  <si>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</si>
  <si>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</si>
  <si>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</si>
  <si>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</si>
  <si>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</si>
  <si>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</si>
  <si>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</si>
  <si>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</si>
  <si>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</si>
  <si>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</si>
  <si>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</si>
  <si>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</si>
  <si>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</si>
  <si>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</si>
  <si>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</si>
  <si>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</si>
  <si>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</si>
  <si>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</si>
  <si>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</si>
  <si>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</si>
  <si>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</si>
  <si>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</si>
  <si>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</si>
  <si>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</si>
  <si>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</si>
  <si>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</si>
  <si>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</si>
  <si>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</si>
  <si>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</si>
  <si>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</si>
  <si>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</si>
  <si>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</si>
  <si>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</si>
  <si>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</si>
  <si>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</si>
  <si>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</si>
  <si>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</si>
  <si>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</si>
  <si>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</si>
  <si>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</si>
  <si>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</si>
  <si>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</si>
  <si>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</si>
  <si>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</si>
  <si>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</si>
  <si>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</si>
  <si>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</si>
  <si>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</si>
  <si>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</si>
  <si>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</si>
  <si>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</si>
  <si>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</si>
  <si>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</si>
  <si>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</si>
  <si>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</si>
  <si>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</si>
  <si>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</si>
  <si>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</si>
  <si>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</si>
  <si>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</si>
  <si>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</si>
  <si>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</si>
  <si>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</si>
  <si>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</si>
  <si>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</si>
  <si>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</si>
  <si>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</si>
  <si>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</si>
  <si>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</si>
  <si>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</si>
  <si>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</si>
  <si>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</si>
  <si>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</si>
  <si>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</si>
  <si>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</si>
  <si>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</si>
  <si>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</si>
  <si>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</si>
  <si>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</si>
  <si>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</si>
  <si>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</si>
  <si>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</si>
  <si>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</si>
  <si>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</si>
  <si>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</si>
  <si>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</si>
  <si>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</si>
  <si>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</si>
  <si>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</si>
  <si>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</si>
  <si>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</si>
  <si>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</si>
  <si>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</si>
  <si>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</si>
  <si>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</si>
  <si>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</si>
  <si>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</si>
  <si>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</si>
  <si>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</si>
  <si>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</si>
  <si>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</si>
  <si>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</si>
  <si>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</si>
  <si>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</si>
  <si>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</si>
  <si>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</si>
  <si>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</si>
  <si>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</si>
  <si>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</si>
  <si>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</si>
  <si>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</si>
  <si>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</si>
  <si>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</si>
  <si>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</si>
  <si>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</si>
  <si>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</si>
  <si>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</si>
  <si>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</si>
  <si>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</si>
  <si>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</si>
  <si>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</si>
  <si>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</si>
  <si>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</si>
  <si>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</si>
  <si>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</si>
  <si>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</si>
  <si>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</si>
  <si>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</si>
  <si>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</si>
  <si>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</si>
  <si>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</si>
  <si>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</si>
  <si>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</si>
  <si>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</si>
  <si>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</si>
  <si>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</si>
  <si>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</si>
  <si>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</si>
  <si>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</si>
  <si>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</si>
  <si>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</si>
  <si>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</si>
  <si>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</si>
  <si>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</si>
  <si>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</si>
  <si>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</si>
  <si>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</si>
  <si>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</si>
  <si>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</si>
  <si>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</si>
  <si>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</si>
  <si>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</si>
  <si>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</si>
  <si>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</si>
  <si>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</si>
  <si>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</si>
  <si>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</si>
  <si>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</si>
  <si>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</si>
  <si>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</si>
  <si>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</si>
  <si>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</si>
  <si>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</si>
  <si>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</si>
  <si>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</si>
  <si>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</si>
  <si>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</si>
  <si>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</si>
  <si>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</si>
  <si>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</si>
  <si>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</si>
  <si>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</si>
  <si>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</si>
  <si>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</si>
  <si>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</si>
  <si>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</si>
  <si>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</si>
  <si>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</si>
  <si>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</si>
  <si>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</si>
  <si>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</si>
  <si>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</si>
  <si>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</si>
  <si>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</si>
  <si>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</si>
  <si>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</si>
  <si>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</si>
  <si>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</si>
  <si>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</si>
  <si>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</si>
  <si>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</si>
  <si>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</si>
  <si>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</si>
  <si>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</si>
  <si>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</si>
  <si>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</si>
  <si>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</si>
  <si>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</si>
  <si>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</si>
  <si>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</si>
  <si>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</si>
  <si>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</si>
  <si>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</si>
  <si>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</si>
  <si>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</si>
  <si>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</si>
  <si>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</si>
  <si>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</si>
  <si>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</si>
  <si>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</si>
  <si>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</si>
  <si>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</si>
  <si>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</si>
  <si>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</si>
  <si>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</si>
  <si>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</si>
  <si>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</si>
  <si>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</si>
  <si>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</si>
  <si>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</si>
  <si>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</si>
  <si>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</si>
  <si>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</si>
  <si>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</si>
  <si>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</si>
  <si>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</si>
  <si>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</si>
  <si>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</si>
  <si>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</si>
  <si>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</si>
  <si>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</si>
  <si>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</si>
  <si>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</si>
  <si>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</si>
  <si>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</si>
  <si>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</si>
  <si>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</si>
  <si>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</si>
  <si>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</si>
  <si>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</si>
  <si>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</si>
  <si>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</si>
  <si>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</si>
  <si>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</si>
  <si>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</si>
  <si>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</si>
  <si>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</si>
  <si>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</si>
  <si>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</si>
  <si>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</si>
  <si>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</si>
  <si>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</si>
  <si>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</si>
  <si>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</si>
  <si>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</si>
  <si>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</si>
  <si>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</si>
  <si>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</si>
  <si>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</si>
  <si>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</si>
  <si>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</si>
  <si>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</si>
  <si>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</si>
  <si>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</si>
  <si>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</si>
  <si>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</si>
  <si>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</si>
  <si>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</si>
  <si>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</si>
  <si>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</si>
  <si>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</si>
  <si>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</si>
  <si>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</si>
  <si>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</si>
  <si>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</si>
  <si>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</si>
  <si>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</si>
  <si>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</si>
  <si>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</si>
  <si>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</si>
  <si>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</si>
  <si>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</si>
  <si>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</si>
  <si>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</si>
  <si>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</si>
  <si>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</si>
  <si>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</si>
  <si>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</si>
  <si>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</si>
  <si>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</si>
  <si>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</si>
  <si>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</si>
  <si>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</si>
  <si>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</si>
  <si>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</si>
  <si>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</si>
  <si>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</si>
  <si>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</si>
  <si>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</si>
  <si>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</si>
  <si>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</si>
  <si>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</si>
  <si>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</si>
  <si>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</si>
  <si>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</si>
  <si>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</si>
  <si>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</si>
  <si>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</si>
  <si>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</si>
  <si>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</si>
  <si>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</si>
  <si>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</si>
  <si>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</si>
  <si>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</si>
  <si>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</si>
  <si>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</si>
  <si>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</si>
  <si>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</si>
  <si>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</si>
  <si>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</si>
  <si>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</si>
  <si>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</si>
  <si>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</si>
  <si>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</si>
  <si>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</si>
  <si>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</si>
  <si>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</si>
  <si>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</si>
  <si>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</si>
  <si>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</si>
  <si>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</si>
  <si>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</si>
  <si>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</si>
  <si>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</si>
  <si>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</si>
  <si>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</si>
  <si>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</si>
  <si>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</si>
  <si>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</si>
  <si>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</si>
  <si>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</si>
  <si>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</si>
  <si>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</si>
  <si>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</si>
  <si>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</si>
  <si>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</si>
  <si>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</si>
  <si>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</si>
  <si>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</si>
  <si>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</si>
  <si>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</si>
  <si>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</si>
  <si>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</si>
  <si>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</si>
  <si>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</si>
  <si>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</si>
  <si>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</si>
  <si>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</si>
  <si>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</si>
  <si>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</si>
  <si>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</si>
  <si>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</si>
  <si>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</si>
  <si>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</si>
  <si>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</si>
  <si>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</si>
  <si>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</si>
  <si>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</si>
  <si>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</si>
  <si>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</si>
  <si>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</si>
  <si>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</si>
  <si>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</si>
  <si>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</si>
  <si>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</si>
  <si>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</si>
  <si>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</si>
  <si>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</si>
  <si>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</si>
  <si>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</si>
  <si>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</si>
  <si>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</si>
  <si>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</si>
  <si>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</si>
  <si>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</si>
  <si>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</si>
  <si>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</si>
  <si>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</si>
  <si>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</si>
  <si>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</si>
  <si>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</si>
  <si>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</si>
  <si>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</si>
  <si>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</si>
  <si>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</si>
  <si>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</si>
  <si>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</si>
  <si>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</si>
  <si>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</si>
  <si>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</si>
  <si>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</si>
  <si>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</si>
  <si>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</si>
  <si>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</si>
  <si>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</si>
  <si>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</si>
  <si>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</si>
  <si>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</si>
  <si>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</si>
  <si>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</si>
  <si>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</si>
  <si>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</si>
  <si>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</si>
  <si>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</si>
  <si>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</si>
  <si>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</si>
  <si>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</si>
  <si>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</si>
  <si>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</si>
  <si>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</si>
  <si>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</si>
  <si>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</si>
  <si>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</si>
  <si>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</si>
  <si>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</si>
  <si>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</si>
  <si>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</si>
  <si>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</si>
  <si>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</si>
  <si>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</si>
  <si>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</si>
  <si>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</si>
  <si>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</si>
  <si>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</si>
  <si>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</si>
  <si>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</si>
  <si>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</si>
  <si>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</si>
  <si>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</si>
  <si>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</si>
  <si>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</si>
  <si>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</si>
  <si>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</si>
  <si>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</si>
  <si>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</si>
  <si>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</si>
  <si>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</si>
  <si>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</si>
  <si>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</si>
  <si>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</si>
  <si>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</si>
  <si>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</si>
  <si>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</si>
  <si>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</si>
  <si>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</si>
  <si>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</si>
  <si>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</si>
  <si>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</si>
  <si>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</si>
  <si>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</si>
  <si>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</si>
  <si>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</si>
  <si>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</si>
  <si>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</si>
  <si>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</si>
  <si>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</si>
  <si>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</si>
  <si>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</si>
  <si>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</si>
  <si>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</si>
  <si>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</si>
  <si>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</si>
  <si>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</si>
  <si>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</si>
  <si>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</si>
  <si>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</si>
  <si>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</si>
  <si>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</si>
  <si>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</si>
  <si>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</si>
  <si>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</si>
  <si>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</si>
  <si>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</si>
  <si>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</si>
  <si>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</si>
  <si>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</si>
  <si>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</si>
  <si>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</si>
  <si>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</si>
  <si>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</si>
  <si>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</si>
  <si>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</si>
  <si>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</si>
  <si>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</si>
  <si>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</si>
  <si>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</si>
  <si>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</si>
  <si>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</si>
  <si>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</si>
  <si>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</si>
  <si>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</si>
  <si>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</si>
  <si>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</si>
  <si>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</si>
  <si>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</si>
  <si>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</si>
  <si>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</si>
  <si>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</si>
  <si>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</si>
  <si>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</si>
  <si>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</si>
  <si>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</si>
  <si>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</si>
  <si>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</si>
  <si>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</si>
  <si>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</si>
  <si>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</si>
  <si>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</si>
  <si>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</si>
  <si>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</si>
  <si>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</si>
  <si>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</si>
  <si>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</si>
  <si>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</si>
  <si>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</si>
  <si>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</si>
  <si>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</si>
  <si>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</si>
  <si>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</si>
  <si>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</si>
  <si>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</si>
  <si>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</si>
  <si>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</si>
  <si>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</si>
  <si>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</si>
  <si>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</si>
  <si>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</si>
  <si>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</si>
  <si>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</si>
  <si>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</si>
  <si>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</si>
  <si>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</si>
  <si>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</si>
  <si>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</si>
  <si>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</si>
  <si>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</si>
  <si>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</si>
  <si>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</si>
  <si>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</si>
  <si>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</si>
  <si>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</si>
  <si>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</si>
  <si>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</si>
  <si>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</si>
  <si>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</si>
  <si>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</si>
  <si>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</si>
  <si>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</si>
  <si>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</si>
  <si>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</si>
  <si>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</si>
  <si>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</si>
  <si>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</si>
  <si>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</si>
  <si>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</si>
  <si>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</si>
  <si>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</si>
  <si>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</si>
  <si>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</si>
  <si>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</si>
  <si>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</si>
  <si>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</si>
  <si>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</si>
  <si>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</si>
  <si>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</si>
  <si>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</si>
  <si>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</si>
  <si>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2021-27-27001122020</t>
  </si>
  <si>
    <t>CERTEGUI</t>
  </si>
  <si>
    <t>BAGADO</t>
  </si>
  <si>
    <t>TADO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</si>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</sst>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5" zoomScaleNormal="85" zoomScaleSheetLayoutView="40" zoomScalePageLayoutView="40" workbookViewId="0">
      <selection activeCell="M25" sqref="M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2677</v>
      </c>
      <c r="K20" s="150">
        <v>351308900</v>
      </c>
      <c r="L20" s="151">
        <v>44212</v>
      </c>
      <c r="M20" s="151">
        <v>44561</v>
      </c>
      <c r="N20" s="135">
        <f>+(M20-L20)/30</f>
        <v>11.633333333333333</v>
      </c>
      <c r="O20" s="138"/>
      <c r="U20" s="134"/>
      <c r="V20" s="105">
        <f ca="1">NOW()</f>
        <v>44189.680278819447</v>
      </c>
      <c r="W20" s="105">
        <f ca="1">NOW()</f>
        <v>44189.680278819447</v>
      </c>
    </row>
    <row r="21" spans="1:23" ht="30" customHeight="1" outlineLevel="1" x14ac:dyDescent="0.25">
      <c r="A21" s="9"/>
      <c r="B21" s="71"/>
      <c r="C21" s="5"/>
      <c r="D21" s="5"/>
      <c r="E21" s="5"/>
      <c r="F21" s="5"/>
      <c r="G21" s="5"/>
      <c r="H21" s="70"/>
      <c r="I21" s="148" t="s">
        <v>628</v>
      </c>
      <c r="J21" s="149" t="s">
        <v>2678</v>
      </c>
      <c r="K21" s="150">
        <v>649157750</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t="s">
        <v>628</v>
      </c>
      <c r="J22" s="149" t="s">
        <v>2679</v>
      </c>
      <c r="K22" s="150">
        <v>859179375</v>
      </c>
      <c r="L22" s="151">
        <v>44212</v>
      </c>
      <c r="M22" s="151">
        <v>44561</v>
      </c>
      <c r="N22" s="136">
        <f t="shared" ref="N22:N33" si="1">+(M22-L22)/30</f>
        <v>11.633333333333333</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2680</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41" t="s">
        <v>4</v>
      </c>
      <c r="B43" s="242"/>
      <c r="C43" s="242"/>
      <c r="D43" s="242"/>
      <c r="E43" s="242"/>
      <c r="F43" s="242"/>
      <c r="G43" s="242"/>
      <c r="H43" s="242"/>
      <c r="I43" s="242"/>
      <c r="J43" s="242"/>
      <c r="K43" s="242"/>
      <c r="L43" s="242"/>
      <c r="M43" s="242"/>
      <c r="N43" s="242"/>
      <c r="O43" s="243"/>
      <c r="P43" s="76"/>
    </row>
    <row r="44" spans="1:16" ht="15" customHeight="1" x14ac:dyDescent="0.25">
      <c r="A44" s="244" t="s">
        <v>2655</v>
      </c>
      <c r="B44" s="245"/>
      <c r="C44" s="245"/>
      <c r="D44" s="245"/>
      <c r="E44" s="245"/>
      <c r="F44" s="245"/>
      <c r="G44" s="245"/>
      <c r="H44" s="245"/>
      <c r="I44" s="245"/>
      <c r="J44" s="245"/>
      <c r="K44" s="245"/>
      <c r="L44" s="245"/>
      <c r="M44" s="245"/>
      <c r="N44" s="245"/>
      <c r="O44" s="246"/>
    </row>
    <row r="45" spans="1:16" x14ac:dyDescent="0.25">
      <c r="A45" s="247"/>
      <c r="B45" s="248"/>
      <c r="C45" s="248"/>
      <c r="D45" s="248"/>
      <c r="E45" s="248"/>
      <c r="F45" s="248"/>
      <c r="G45" s="248"/>
      <c r="H45" s="248"/>
      <c r="I45" s="248"/>
      <c r="J45" s="248"/>
      <c r="K45" s="248"/>
      <c r="L45" s="248"/>
      <c r="M45" s="248"/>
      <c r="N45" s="248"/>
      <c r="O45" s="24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2685</v>
      </c>
      <c r="E48" s="145">
        <v>42491</v>
      </c>
      <c r="F48" s="145">
        <v>42727</v>
      </c>
      <c r="G48" s="159">
        <f>IF(AND(E48&lt;&gt;"",F48&lt;&gt;""),((F48-E48)/30),"")</f>
        <v>7.8666666666666663</v>
      </c>
      <c r="H48" s="114" t="s">
        <v>2694</v>
      </c>
      <c r="I48" s="113" t="s">
        <v>628</v>
      </c>
      <c r="J48" s="113" t="s">
        <v>639</v>
      </c>
      <c r="K48" s="116">
        <v>74000000</v>
      </c>
      <c r="L48" s="115" t="s">
        <v>1148</v>
      </c>
      <c r="M48" s="117"/>
      <c r="N48" s="115" t="s">
        <v>27</v>
      </c>
      <c r="O48" s="115" t="s">
        <v>26</v>
      </c>
      <c r="P48" s="78"/>
    </row>
    <row r="49" spans="1:16" s="6" customFormat="1" ht="24.75" customHeight="1" x14ac:dyDescent="0.25">
      <c r="A49" s="143">
        <v>2</v>
      </c>
      <c r="B49" s="111" t="s">
        <v>2682</v>
      </c>
      <c r="C49" s="112" t="s">
        <v>31</v>
      </c>
      <c r="D49" s="110" t="s">
        <v>2686</v>
      </c>
      <c r="E49" s="145">
        <v>42744</v>
      </c>
      <c r="F49" s="145">
        <v>42972</v>
      </c>
      <c r="G49" s="159">
        <f t="shared" ref="G49:G50" si="2">IF(AND(E49&lt;&gt;"",F49&lt;&gt;""),((F49-E49)/30),"")</f>
        <v>7.6</v>
      </c>
      <c r="H49" s="114" t="s">
        <v>2695</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2682</v>
      </c>
      <c r="C50" s="112" t="s">
        <v>31</v>
      </c>
      <c r="D50" s="110" t="s">
        <v>2687</v>
      </c>
      <c r="E50" s="145">
        <v>42863</v>
      </c>
      <c r="F50" s="145">
        <v>43081</v>
      </c>
      <c r="G50" s="159">
        <f t="shared" si="2"/>
        <v>7.2666666666666666</v>
      </c>
      <c r="H50" s="119" t="s">
        <v>2696</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2683</v>
      </c>
      <c r="C51" s="112" t="s">
        <v>32</v>
      </c>
      <c r="D51" s="110" t="s">
        <v>2688</v>
      </c>
      <c r="E51" s="145">
        <v>43110</v>
      </c>
      <c r="F51" s="145">
        <v>43476</v>
      </c>
      <c r="G51" s="159">
        <f t="shared" ref="G51:G107" si="3">IF(AND(E51&lt;&gt;"",F51&lt;&gt;""),((F51-E51)/30),"")</f>
        <v>12.2</v>
      </c>
      <c r="H51" s="114" t="s">
        <v>2697</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2684</v>
      </c>
      <c r="C52" s="124" t="s">
        <v>31</v>
      </c>
      <c r="D52" s="110" t="s">
        <v>2689</v>
      </c>
      <c r="E52" s="145">
        <v>43479</v>
      </c>
      <c r="F52" s="145">
        <v>43738</v>
      </c>
      <c r="G52" s="159">
        <f t="shared" si="3"/>
        <v>8.6333333333333329</v>
      </c>
      <c r="H52" s="119" t="s">
        <v>2698</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2690</v>
      </c>
      <c r="E53" s="145">
        <v>43891</v>
      </c>
      <c r="F53" s="145">
        <v>44165</v>
      </c>
      <c r="G53" s="159">
        <f t="shared" si="3"/>
        <v>9.1333333333333329</v>
      </c>
      <c r="H53" s="119" t="s">
        <v>2699</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2691</v>
      </c>
      <c r="E54" s="145">
        <v>43890</v>
      </c>
      <c r="F54" s="145">
        <v>44165</v>
      </c>
      <c r="G54" s="159">
        <f t="shared" si="3"/>
        <v>9.1666666666666661</v>
      </c>
      <c r="H54" s="114" t="s">
        <v>2699</v>
      </c>
      <c r="I54" s="113" t="s">
        <v>36</v>
      </c>
      <c r="J54" s="113" t="s">
        <v>2702</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2692</v>
      </c>
      <c r="E55" s="145">
        <v>43877</v>
      </c>
      <c r="F55" s="145">
        <v>44196</v>
      </c>
      <c r="G55" s="159">
        <f t="shared" si="3"/>
        <v>10.633333333333333</v>
      </c>
      <c r="H55" s="114" t="s">
        <v>2700</v>
      </c>
      <c r="I55" s="113" t="s">
        <v>36</v>
      </c>
      <c r="J55" s="113" t="s">
        <v>2703</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2693</v>
      </c>
      <c r="E56" s="145">
        <v>43877</v>
      </c>
      <c r="F56" s="145">
        <v>44196</v>
      </c>
      <c r="G56" s="159">
        <f t="shared" si="3"/>
        <v>10.633333333333333</v>
      </c>
      <c r="H56" s="114" t="s">
        <v>2701</v>
      </c>
      <c r="I56" s="113" t="s">
        <v>36</v>
      </c>
      <c r="J56" s="113" t="s">
        <v>2704</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2700</v>
      </c>
      <c r="I57" s="63" t="s">
        <v>628</v>
      </c>
      <c r="J57" s="63" t="s">
        <v>2705</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2701</v>
      </c>
      <c r="I58" s="63" t="s">
        <v>628</v>
      </c>
      <c r="J58" s="63" t="s">
        <v>2705</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2701</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2701</v>
      </c>
      <c r="I60" s="63" t="s">
        <v>628</v>
      </c>
      <c r="J60" s="63" t="s">
        <v>2705</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2701</v>
      </c>
      <c r="I61" s="63" t="s">
        <v>628</v>
      </c>
      <c r="J61" s="63" t="s">
        <v>2705</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1" t="s">
        <v>2633</v>
      </c>
      <c r="B109" s="242"/>
      <c r="C109" s="242"/>
      <c r="D109" s="242"/>
      <c r="E109" s="242"/>
      <c r="F109" s="242"/>
      <c r="G109" s="242"/>
      <c r="H109" s="242"/>
      <c r="I109" s="242"/>
      <c r="J109" s="242"/>
      <c r="K109" s="242"/>
      <c r="L109" s="242"/>
      <c r="M109" s="242"/>
      <c r="N109" s="242"/>
      <c r="O109" s="243"/>
      <c r="P109" s="76"/>
    </row>
    <row r="110" spans="1:16" ht="15" customHeight="1" x14ac:dyDescent="0.25">
      <c r="A110" s="244" t="s">
        <v>2656</v>
      </c>
      <c r="B110" s="245"/>
      <c r="C110" s="245"/>
      <c r="D110" s="245"/>
      <c r="E110" s="245"/>
      <c r="F110" s="245"/>
      <c r="G110" s="245"/>
      <c r="H110" s="245"/>
      <c r="I110" s="245"/>
      <c r="J110" s="245"/>
      <c r="K110" s="245"/>
      <c r="L110" s="245"/>
      <c r="M110" s="245"/>
      <c r="N110" s="245"/>
      <c r="O110" s="246"/>
    </row>
    <row r="111" spans="1:16" ht="15.75" thickBot="1" x14ac:dyDescent="0.3">
      <c r="A111" s="247"/>
      <c r="B111" s="248"/>
      <c r="C111" s="248"/>
      <c r="D111" s="248"/>
      <c r="E111" s="248"/>
      <c r="F111" s="248"/>
      <c r="G111" s="248"/>
      <c r="H111" s="248"/>
      <c r="I111" s="248"/>
      <c r="J111" s="248"/>
      <c r="K111" s="248"/>
      <c r="L111" s="248"/>
      <c r="M111" s="248"/>
      <c r="N111" s="248"/>
      <c r="O111" s="249"/>
    </row>
    <row r="112" spans="1:16" s="1" customFormat="1" ht="26.25" customHeight="1" thickBot="1" x14ac:dyDescent="0.3">
      <c r="I112" s="229" t="s">
        <v>9</v>
      </c>
      <c r="J112" s="230"/>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35" t="s">
        <v>2614</v>
      </c>
      <c r="H165" s="235"/>
      <c r="I165" s="236" t="s">
        <v>1164</v>
      </c>
      <c r="J165" s="237"/>
      <c r="K165" s="237"/>
      <c r="L165" s="237"/>
      <c r="M165" s="237"/>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24" t="s">
        <v>2658</v>
      </c>
      <c r="C168" s="224"/>
      <c r="D168" s="224"/>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55789380.75</v>
      </c>
      <c r="F185" s="92"/>
      <c r="G185" s="93"/>
      <c r="H185" s="88"/>
      <c r="I185" s="90" t="s">
        <v>2627</v>
      </c>
      <c r="J185" s="165">
        <f>+SUM(M179:M183)</f>
        <v>0.05</v>
      </c>
      <c r="K185" s="203" t="s">
        <v>2628</v>
      </c>
      <c r="L185" s="203"/>
      <c r="M185" s="94">
        <f>+J185*(SUM(K20:K35))</f>
        <v>92982301.25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8" t="s">
        <v>2636</v>
      </c>
      <c r="C192" s="228"/>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2706</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2709</v>
      </c>
      <c r="J211" s="27" t="s">
        <v>2622</v>
      </c>
      <c r="K211" s="176" t="s">
        <v>2707</v>
      </c>
      <c r="L211" s="21"/>
      <c r="M211" s="21"/>
      <c r="N211" s="21"/>
      <c r="O211" s="8"/>
    </row>
    <row r="212" spans="1:15" x14ac:dyDescent="0.25">
      <c r="A212" s="9"/>
      <c r="B212" s="27" t="s">
        <v>2619</v>
      </c>
      <c r="C212" s="147" t="s">
        <v>2706</v>
      </c>
      <c r="D212" s="21"/>
      <c r="G212" s="27" t="s">
        <v>2621</v>
      </c>
      <c r="H212" s="177" t="s">
        <v>2710</v>
      </c>
      <c r="J212" s="27" t="s">
        <v>2623</v>
      </c>
      <c r="K212" s="17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2020-12-24T21:20:19Z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