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E:\CONTRATACION 2021\INVITACIONES\SANTANDER-MANIFESTACION No. 2021-68-68002492021\"/>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1570" windowHeight="9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<sst xmlns="http://schemas.openxmlformats.org/spreadsheetml/2006/main" count="3410" uniqueCount="2760">
  <si>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</si>
  <si>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</si>
  <si>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</si>
  <si>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</si>
  <si>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</si>
  <si>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</si>
  <si>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</si>
  <si>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</si>
  <si>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</si>
  <si>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</si>
  <si>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</si>
  <si>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</si>
  <si>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</si>
  <si>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</si>
  <si>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</si>
  <si>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</si>
  <si>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</si>
  <si>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</si>
  <si>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</si>
  <si>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</si>
  <si>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</si>
  <si>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</si>
  <si>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</si>
  <si>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</si>
  <si>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</si>
  <si>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</si>
  <si>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</si>
  <si>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</si>
  <si>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</si>
  <si>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</si>
  <si>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</si>
  <si>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</si>
  <si>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</si>
  <si>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</si>
  <si>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</si>
  <si>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</si>
  <si>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</si>
  <si>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</si>
  <si>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</si>
  <si>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</si>
  <si>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</si>
  <si>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</si>
  <si>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</si>
  <si>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</si>
  <si>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</si>
  <si>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</si>
  <si>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</si>
  <si>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</si>
  <si>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</si>
  <si>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</si>
  <si>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</si>
  <si>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</si>
  <si>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</si>
  <si>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</si>
  <si>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</si>
  <si>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</si>
  <si>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</si>
  <si>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</si>
  <si>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</si>
  <si>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</si>
  <si>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</si>
  <si>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</si>
  <si>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</si>
  <si>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</si>
  <si>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</si>
  <si>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</si>
  <si>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</si>
  <si>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</si>
  <si>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</si>
  <si>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</si>
  <si>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</si>
  <si>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</si>
  <si>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</si>
  <si>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</si>
  <si>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</si>
  <si>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</si>
  <si>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</si>
  <si>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</si>
  <si>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</si>
  <si>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</si>
  <si>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</si>
  <si>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</si>
  <si>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</si>
  <si>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</si>
  <si>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</si>
  <si>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</si>
  <si>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</si>
  <si>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</si>
  <si>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</si>
  <si>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</si>
  <si>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</si>
  <si>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</si>
  <si>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</si>
  <si>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</si>
  <si>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</si>
  <si>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</si>
  <si>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</si>
  <si>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</si>
  <si>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</si>
  <si>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</si>
  <si>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</si>
  <si>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</si>
  <si>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</si>
  <si>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</si>
  <si>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</si>
  <si>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</si>
  <si>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</si>
  <si>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</si>
  <si>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</si>
  <si>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</si>
  <si>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</si>
  <si>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</si>
  <si>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</si>
  <si>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</si>
  <si>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</si>
  <si>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</si>
  <si>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</si>
  <si>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</si>
  <si>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</si>
  <si>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</si>
  <si>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</si>
  <si>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</si>
  <si>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</si>
  <si>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</si>
  <si>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</si>
  <si>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</si>
  <si>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</si>
  <si>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</si>
  <si>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</si>
  <si>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</si>
  <si>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</si>
  <si>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</si>
  <si>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</si>
  <si>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</si>
  <si>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</si>
  <si>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</si>
  <si>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</si>
  <si>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</si>
  <si>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</si>
  <si>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</si>
  <si>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</si>
  <si>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</si>
  <si>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</si>
  <si>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</si>
  <si>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</si>
  <si>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</si>
  <si>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</si>
  <si>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</si>
  <si>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</si>
  <si>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</si>
  <si>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</si>
  <si>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</si>
  <si>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</si>
  <si>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</si>
  <si>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</si>
  <si>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</si>
  <si>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</si>
  <si>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</si>
  <si>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</si>
  <si>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</si>
  <si>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</si>
  <si>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</si>
  <si>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</si>
  <si>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</si>
  <si>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</si>
  <si>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</si>
  <si>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</si>
  <si>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</si>
  <si>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</si>
  <si>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</si>
  <si>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</si>
  <si>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</si>
  <si>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</si>
  <si>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</si>
  <si>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</si>
  <si>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</si>
  <si>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</si>
  <si>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</si>
  <si>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</si>
  <si>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</si>
  <si>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</si>
  <si>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</si>
  <si>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</si>
  <si>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</si>
  <si>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</si>
  <si>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</si>
  <si>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</si>
  <si>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</si>
  <si>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</si>
  <si>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</si>
  <si>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</si>
  <si>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</si>
  <si>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</si>
  <si>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</si>
  <si>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</si>
  <si>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</si>
  <si>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</si>
  <si>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</si>
  <si>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</si>
  <si>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</si>
  <si>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</si>
  <si>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</si>
  <si>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</si>
  <si>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</si>
  <si>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</si>
  <si>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</si>
  <si>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</si>
  <si>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</si>
  <si>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</si>
  <si>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</si>
  <si>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</si>
  <si>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</si>
  <si>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</si>
  <si>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</si>
  <si>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</si>
  <si>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</si>
  <si>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</si>
  <si>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</si>
  <si>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</si>
  <si>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</si>
  <si>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</si>
  <si>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</si>
  <si>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</si>
  <si>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</si>
  <si>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</si>
  <si>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</si>
  <si>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</si>
  <si>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</si>
  <si>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</si>
  <si>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</si>
  <si>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</si>
  <si>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</si>
  <si>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</si>
  <si>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</si>
  <si>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</si>
  <si>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</si>
  <si>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</si>
  <si>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</si>
  <si>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</si>
  <si>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</si>
  <si>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</si>
  <si>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</si>
  <si>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</si>
  <si>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</si>
  <si>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</si>
  <si>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</si>
  <si>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</si>
  <si>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</si>
  <si>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</si>
  <si>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</si>
  <si>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</si>
  <si>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</si>
  <si>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</si>
  <si>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</si>
  <si>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</si>
  <si>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</si>
  <si>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</si>
  <si>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</si>
  <si>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</si>
  <si>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</si>
  <si>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</si>
  <si>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</si>
  <si>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</si>
  <si>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</si>
  <si>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</si>
  <si>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</si>
  <si>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</si>
  <si>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</si>
  <si>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</si>
  <si>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</si>
  <si>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</si>
  <si>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</si>
  <si>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</si>
  <si>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</si>
  <si>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</si>
  <si>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</si>
  <si>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</si>
  <si>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</si>
  <si>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</si>
  <si>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</si>
  <si>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</si>
  <si>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</si>
  <si>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</si>
  <si>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</si>
  <si>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</si>
  <si>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</si>
  <si>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</si>
  <si>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</si>
  <si>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</si>
  <si>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</si>
  <si>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</si>
  <si>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</si>
  <si>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</si>
  <si>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</si>
  <si>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</si>
  <si>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</si>
  <si>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</si>
  <si>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</si>
  <si>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</si>
  <si>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</si>
  <si>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</si>
  <si>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</si>
  <si>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</si>
  <si>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</si>
  <si>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</si>
  <si>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</si>
  <si>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</si>
  <si>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</si>
  <si>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</si>
  <si>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</si>
  <si>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</si>
  <si>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</si>
  <si>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</si>
  <si>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</si>
  <si>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</si>
  <si>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</si>
  <si>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</si>
  <si>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</si>
  <si>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</si>
  <si>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</si>
  <si>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</si>
  <si>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</si>
  <si>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</si>
  <si>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</si>
  <si>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</si>
  <si>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</si>
  <si>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</si>
  <si>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</si>
  <si>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</si>
  <si>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</si>
  <si>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</si>
  <si>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</si>
  <si>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</si>
  <si>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</si>
  <si>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</si>
  <si>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</si>
  <si>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</si>
  <si>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</si>
  <si>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</si>
  <si>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</si>
  <si>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</si>
  <si>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</si>
  <si>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</si>
  <si>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</si>
  <si>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</si>
  <si>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</si>
  <si>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</si>
  <si>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</si>
  <si>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</si>
  <si>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</si>
  <si>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</si>
  <si>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</si>
  <si>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</si>
  <si>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</si>
  <si>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</si>
  <si>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</si>
  <si>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</si>
  <si>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</si>
  <si>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</si>
  <si>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</si>
  <si>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</si>
  <si>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</si>
  <si>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</si>
  <si>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</si>
  <si>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</si>
  <si>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</si>
  <si>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</si>
  <si>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</si>
  <si>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</si>
  <si>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</si>
  <si>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</si>
  <si>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</si>
  <si>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</si>
  <si>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</si>
  <si>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</si>
  <si>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</si>
  <si>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</si>
  <si>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</si>
  <si>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</si>
  <si>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</si>
  <si>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</si>
  <si>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</si>
  <si>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</si>
  <si>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</si>
  <si>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</si>
  <si>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</si>
  <si>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</si>
  <si>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</si>
  <si>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</si>
  <si>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</si>
  <si>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</si>
  <si>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</si>
  <si>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</si>
  <si>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</si>
  <si>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</si>
  <si>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</si>
  <si>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</si>
  <si>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</si>
  <si>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</si>
  <si>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</si>
  <si>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</si>
  <si>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</si>
  <si>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</si>
  <si>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</si>
  <si>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</si>
  <si>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</si>
  <si>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</si>
  <si>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</si>
  <si>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</si>
  <si>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</si>
  <si>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</si>
  <si>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</si>
  <si>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</si>
  <si>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</si>
  <si>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</si>
  <si>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</si>
  <si>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</si>
  <si>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</si>
  <si>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</si>
  <si>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</si>
  <si>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</si>
  <si>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</si>
  <si>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</si>
  <si>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</si>
  <si>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</si>
  <si>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</si>
  <si>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</si>
  <si>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</si>
  <si>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</si>
  <si>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</si>
  <si>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</si>
  <si>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</si>
  <si>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</si>
  <si>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</si>
  <si>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</si>
  <si>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</si>
  <si>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</si>
  <si>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</si>
  <si>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</si>
  <si>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</si>
  <si>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</si>
  <si>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</si>
  <si>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</si>
  <si>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</si>
  <si>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</si>
  <si>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</si>
  <si>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</si>
  <si>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</si>
  <si>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</si>
  <si>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</si>
  <si>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</si>
  <si>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</si>
  <si>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</si>
  <si>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</si>
  <si>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</si>
  <si>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</si>
  <si>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</si>
  <si>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</si>
  <si>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</si>
  <si>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</si>
  <si>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</si>
  <si>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</si>
  <si>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</si>
  <si>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</si>
  <si>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</si>
  <si>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</si>
  <si>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</si>
  <si>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</si>
  <si>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</si>
  <si>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</si>
  <si>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</si>
  <si>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</si>
  <si>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</si>
  <si>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</si>
  <si>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</si>
  <si>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</si>
  <si>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</si>
  <si>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</si>
  <si>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</si>
  <si>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</si>
  <si>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</si>
  <si>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</si>
  <si>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</si>
  <si>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</si>
  <si>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</si>
  <si>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</si>
  <si>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</si>
  <si>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</si>
  <si>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</si>
  <si>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</si>
  <si>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</si>
  <si>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</si>
  <si>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</si>
  <si>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</si>
  <si>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</si>
  <si>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</si>
  <si>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</si>
  <si>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</si>
  <si>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</si>
  <si>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</si>
  <si>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</si>
  <si>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</si>
  <si>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</si>
  <si>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</si>
  <si>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</si>
  <si>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</si>
  <si>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</si>
  <si>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</si>
  <si>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</si>
  <si>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</si>
  <si>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</si>
  <si>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</si>
  <si>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</si>
  <si>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</si>
  <si>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</si>
  <si>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</si>
  <si>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</si>
  <si>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</si>
  <si>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</si>
  <si>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</si>
  <si>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</si>
  <si>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</si>
  <si>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</si>
  <si>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</si>
  <si>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</si>
  <si>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</si>
  <si>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</si>
  <si>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</si>
  <si>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</si>
  <si>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</si>
  <si>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</si>
  <si>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</si>
  <si>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</si>
  <si>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</si>
  <si>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</si>
  <si>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</si>
  <si>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</si>
  <si>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</si>
  <si>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</si>
  <si>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</si>
  <si>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</si>
  <si>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</si>
  <si>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</si>
  <si>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</si>
  <si>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</si>
  <si>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</si>
  <si>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</si>
  <si>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</si>
  <si>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</si>
  <si>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</si>
  <si>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</si>
  <si>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</si>
  <si>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</si>
  <si>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</si>
  <si>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</si>
  <si>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</si>
  <si>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</si>
  <si>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</si>
  <si>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</si>
  <si>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</si>
  <si>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</si>
  <si>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</si>
  <si>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</si>
  <si>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</si>
  <si>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</si>
  <si>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</si>
  <si>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</si>
  <si>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</si>
  <si>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</si>
  <si>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</si>
  <si>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</si>
  <si>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</si>
  <si>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</si>
  <si>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</si>
  <si>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</si>
  <si>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</si>
  <si>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</si>
  <si>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</si>
  <si>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</si>
  <si>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</si>
  <si>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</si>
  <si>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</si>
  <si>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</si>
  <si>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</si>
  <si>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</si>
  <si>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</si>
  <si>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</si>
  <si>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</si>
  <si>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</si>
  <si>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</si>
  <si>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</si>
  <si>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</si>
  <si>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</si>
  <si>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</si>
  <si>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</si>
  <si>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</si>
  <si>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</si>
  <si>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</si>
  <si>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</si>
  <si>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</si>
  <si>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</si>
  <si>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</si>
  <si>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</si>
  <si>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</si>
  <si>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</si>
  <si>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</si>
  <si>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</si>
  <si>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</si>
  <si>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</si>
  <si>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</si>
  <si>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</si>
  <si>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</si>
  <si>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</si>
  <si>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</si>
  <si>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</si>
  <si>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</si>
  <si>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</si>
  <si>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</si>
  <si>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</si>
  <si>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</si>
  <si>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</si>
  <si>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</si>
  <si>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</si>
  <si>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</si>
  <si>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</si>
  <si>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</si>
  <si>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</si>
  <si>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</si>
  <si>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</si>
  <si>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</si>
  <si>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</si>
  <si>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</si>
  <si>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</si>
  <si>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</si>
  <si>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</si>
  <si>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</si>
  <si>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</si>
  <si>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</si>
  <si>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</si>
  <si>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</si>
  <si>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</si>
  <si>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</si>
  <si>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</si>
  <si>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</si>
  <si>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</si>
  <si>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</si>
  <si>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</si>
  <si>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</si>
  <si>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</si>
  <si>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</si>
  <si>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</si>
  <si>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</si>
  <si>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</si>
  <si>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</si>
  <si>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</si>
  <si>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</si>
  <si>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</si>
  <si>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</si>
  <si>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</si>
  <si>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</si>
  <si>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</si>
  <si>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</si>
  <si>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</si>
  <si>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</si>
  <si>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</si>
  <si>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</si>
  <si>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</si>
  <si>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</si>
  <si>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</si>
  <si>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</si>
  <si>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</si>
  <si>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</si>
  <si>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</si>
  <si>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</si>
  <si>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</si>
  <si>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</si>
  <si>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</si>
  <si>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</si>
  <si>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</si>
  <si>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</si>
  <si>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</si>
  <si>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</si>
  <si>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</si>
  <si>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</si>
  <si>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</si>
  <si>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</si>
  <si>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</si>
  <si>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</si>
  <si>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</si>
  <si>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</si>
  <si>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</si>
  <si>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</si>
  <si>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</si>
  <si>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</si>
  <si>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</si>
  <si>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</si>
  <si>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</si>
  <si>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</si>
  <si>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</si>
  <si>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</si>
  <si>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</si>
  <si>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</si>
  <si>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</si>
  <si>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</si>
  <si>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</si>
  <si>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</si>
  <si>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</si>
  <si>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</si>
  <si>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</si>
  <si>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</si>
  <si>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</si>
  <si>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</si>
  <si>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</si>
  <si>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</si>
  <si>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</si>
  <si>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</si>
  <si>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</si>
  <si>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</si>
  <si>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</si>
  <si>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</si>
  <si>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</si>
  <si>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</si>
  <si>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</si>
  <si>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</si>
  <si>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</si>
  <si>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</si>
  <si>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</si>
  <si>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</si>
  <si>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</si>
  <si>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</si>
  <si>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</si>
  <si>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</si>
  <si>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</si>
  <si>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</si>
  <si>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</si>
  <si>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</si>
  <si>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</si>
  <si>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</si>
  <si>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</si>
  <si>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</si>
  <si>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</si>
  <si>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</si>
  <si>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</si>
  <si>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</si>
  <si>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</si>
  <si>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</si>
  <si>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</si>
  <si>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</si>
  <si>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</si>
  <si>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</si>
  <si>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</si>
  <si>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</si>
  <si>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</si>
  <si>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</si>
  <si>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</si>
  <si>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</si>
  <si>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</si>
  <si>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</si>
  <si>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</si>
  <si>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</si>
  <si>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</si>
  <si>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</si>
  <si>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</si>
  <si>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</si>
  <si>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</si>
  <si>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</si>
  <si>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</si>
  <si>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</si>
  <si>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</si>
  <si>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</si>
  <si>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</si>
  <si>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</si>
  <si>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</si>
  <si>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</si>
  <si>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</si>
  <si>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</si>
  <si>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</si>
  <si>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</si>
  <si>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</si>
  <si>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</si>
  <si>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</si>
  <si>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</si>
  <si>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</si>
  <si>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</si>
  <si>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</si>
  <si>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</si>
  <si>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</si>
  <si>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</si>
  <si>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</si>
  <si>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</si>
  <si>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</si>
  <si>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</si>
  <si>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</si>
  <si>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</si>
  <si>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</si>
  <si>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</si>
  <si>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</si>
  <si>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</si>
  <si>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</si>
  <si>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</si>
  <si>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</si>
  <si>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</si>
  <si>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</si>
  <si>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</si>
  <si>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</si>
  <si>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</si>
  <si>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</si>
  <si>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</si>
  <si>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</si>
  <si>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</si>
  <si>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</si>
  <si>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</si>
  <si>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</si>
  <si>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</si>
  <si>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</si>
  <si>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</si>
  <si>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</si>
  <si>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</si>
  <si>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</si>
  <si>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</si>
  <si>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</si>
  <si>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</si>
  <si>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</si>
  <si>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</si>
  <si>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</si>
  <si>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</si>
  <si>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</si>
  <si>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</si>
  <si>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</si>
  <si>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</si>
  <si>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</si>
  <si>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</si>
  <si>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</si>
  <si>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</si>
  <si>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</si>
  <si>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</si>
  <si>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</si>
  <si>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</si>
  <si>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</si>
  <si>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</si>
  <si>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</si>
  <si>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</si>
  <si>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</si>
  <si>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</si>
  <si>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</si>
  <si>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</si>
  <si>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</si>
  <si>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</si>
  <si>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</si>
  <si>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</si>
  <si>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</si>
  <si>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</si>
  <si>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</si>
  <si>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</si>
  <si>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</si>
  <si>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</si>
  <si>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</si>
  <si>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</si>
  <si>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</si>
  <si>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</si>
  <si>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</si>
  <si>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</si>
  <si>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</si>
  <si>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</si>
  <si>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</si>
  <si>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</si>
  <si>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</si>
  <si>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</si>
  <si>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</si>
  <si>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</si>
  <si>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</si>
  <si>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</si>
  <si>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</si>
  <si>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</si>
  <si>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</si>
  <si>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</si>
  <si>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</si>
  <si>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</si>
  <si>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</si>
  <si>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</si>
  <si>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</si>
  <si>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</si>
  <si>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</si>
  <si>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</si>
  <si>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</si>
  <si>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</si>
  <si>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</si>
  <si>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</si>
  <si>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</si>
  <si>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</si>
  <si>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</si>
  <si>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</si>
  <si>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</si>
  <si>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</si>
  <si>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</si>
  <si>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</si>
  <si>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</si>
  <si>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</si>
  <si>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</si>
  <si>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</si>
  <si>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</si>
  <si>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</si>
  <si>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</si>
  <si>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</si>
  <si>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</si>
  <si>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</si>
  <si>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</si>
  <si>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</si>
  <si>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</si>
  <si>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</si>
  <si>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</si>
  <si>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</si>
  <si>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</si>
  <si>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</si>
  <si>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</si>
  <si>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</si>
  <si>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</si>
  <si>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</si>
  <si>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</si>
  <si>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</si>
  <si>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</si>
  <si>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</si>
  <si>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</si>
  <si>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</si>
  <si>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</si>
  <si>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</si>
  <si>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</si>
  <si>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</si>
  <si>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</si>
  <si>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</si>
  <si>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</si>
  <si>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</si>
  <si>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</si>
  <si>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</si>
  <si>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</si>
  <si>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</si>
  <si>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</si>
  <si>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</si>
  <si>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</si>
  <si>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</si>
  <si>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</si>
  <si>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</si>
  <si>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</si>
  <si>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</si>
  <si>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</si>
  <si>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</si>
  <si>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</si>
  <si>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</si>
  <si>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</si>
  <si>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</si>
  <si>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</si>
  <si>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</si>
  <si>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</si>
  <si>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</si>
  <si>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</si>
  <si>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</si>
  <si>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</si>
  <si>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</si>
  <si>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</si>
  <si>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</si>
  <si>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</si>
  <si>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</si>
  <si>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</si>
  <si>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</si>
  <si>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</si>
  <si>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</si>
  <si>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</si>
  <si>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</si>
  <si>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</si>
  <si>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</si>
  <si>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</si>
  <si>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</si>
  <si>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</si>
  <si>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</si>
  <si>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</si>
  <si>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</si>
  <si>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</si>
  <si>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</si>
  <si>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</si>
  <si>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</si>
  <si>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</si>
  <si>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</si>
  <si>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</si>
  <si>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</si>
  <si>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</si>
  <si>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</si>
  <si>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</si>
  <si>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</si>
  <si>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</si>
  <si>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</si>
  <si>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</si>
  <si>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</si>
  <si>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</si>
  <si>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</si>
  <si>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</si>
  <si>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</si>
  <si>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</si>
  <si>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</si>
  <si>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</si>
  <si>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</si>
  <si>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</si>
  <si>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</si>
  <si>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</si>
  <si>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</si>
  <si>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</si>
  <si>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</si>
  <si>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</si>
  <si>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</si>
  <si>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</si>
  <si>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</si>
  <si>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</si>
  <si>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</si>
  <si>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</si>
  <si>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</si>
  <si>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</si>
  <si>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</si>
  <si>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</si>
  <si>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</si>
  <si>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</si>
  <si>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</si>
  <si>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</si>
  <si>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</si>
  <si>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</si>
  <si>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</si>
  <si>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</si>
  <si>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</si>
  <si>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</si>
  <si>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</si>
  <si>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</si>
  <si>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</si>
  <si>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</si>
  <si>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</si>
  <si>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</si>
  <si>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</si>
  <si>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</si>
  <si>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</si>
  <si>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</si>
  <si>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</si>
  <si>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</si>
  <si>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</si>
  <si>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</si>
  <si>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</si>
  <si>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</si>
  <si>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</si>
  <si>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</si>
  <si>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</si>
  <si>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</si>
  <si>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</si>
  <si>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</si>
  <si>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</si>
  <si>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</si>
  <si>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</si>
  <si>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</si>
  <si>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</si>
  <si>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</si>
  <si>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</si>
  <si>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</si>
  <si>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</si>
  <si>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</si>
  <si>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</si>
  <si>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</si>
  <si>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</si>
  <si>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</si>
  <si>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</si>
  <si>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</si>
  <si>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</si>
  <si>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</si>
  <si>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</si>
  <si>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</si>
  <si>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</si>
  <si>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</si>
  <si>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</si>
  <si>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</si>
  <si>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</si>
  <si>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</si>
  <si>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</si>
  <si>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</si>
  <si>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</si>
  <si>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</si>
  <si>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</si>
  <si>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</si>
  <si>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</si>
  <si>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</si>
  <si>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</si>
  <si>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</si>
  <si>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</si>
  <si>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</si>
  <si>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</si>
  <si>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</si>
  <si>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</si>
  <si>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</si>
  <si>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</si>
  <si>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</si>
  <si>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</si>
  <si>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</si>
  <si>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</si>
  <si>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</si>
  <si>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</si>
  <si>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</si>
  <si>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</si>
  <si>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</si>
  <si>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</si>
  <si>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</si>
  <si>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</si>
  <si>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</si>
  <si>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</si>
  <si>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</si>
  <si>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</si>
  <si>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</si>
  <si>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</si>
  <si>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</si>
  <si>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</si>
  <si>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</si>
  <si>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</si>
  <si>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</si>
  <si>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</si>
  <si>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</si>
  <si>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</si>
  <si>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</si>
  <si>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</si>
  <si>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</si>
  <si>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</si>
  <si>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</si>
  <si>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</si>
  <si>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</si>
  <si>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</si>
  <si>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</si>
  <si>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</si>
  <si>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</si>
  <si>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</si>
  <si>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</si>
  <si>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</si>
  <si>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</si>
  <si>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</si>
  <si>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</si>
  <si>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</si>
  <si>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</si>
  <si>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</si>
  <si>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</si>
  <si>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</si>
  <si>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</si>
  <si>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</si>
  <si>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</si>
  <si>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</si>
  <si>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</si>
  <si>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</si>
  <si>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</si>
  <si>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</si>
  <si>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</si>
  <si>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</si>
  <si>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</si>
  <si>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</si>
  <si>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</si>
  <si>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</si>
  <si>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</si>
  <si>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</si>
  <si>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</si>
  <si>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</si>
  <si>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</si>
  <si>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</si>
  <si>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</si>
  <si>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</si>
  <si>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</si>
  <si>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</si>
  <si>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</si>
  <si>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</si>
  <si>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</si>
  <si>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</si>
  <si>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</si>
  <si>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</si>
  <si>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</si>
  <si>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</si>
  <si>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</si>
  <si>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</si>
  <si>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</si>
  <si>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</si>
  <si>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</si>
  <si>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</si>
  <si>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</si>
  <si>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</si>
  <si>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</si>
  <si>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</si>
  <si>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</si>
  <si>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</si>
  <si>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</si>
  <si>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</si>
  <si>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</si>
  <si>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</si>
  <si>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</si>
  <si>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</si>
  <si>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</si>
  <si>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</si>
  <si>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</si>
  <si>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</si>
  <si>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</si>
  <si>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</si>
  <si>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</si>
  <si>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</si>
  <si>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</si>
  <si>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</si>
  <si>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</si>
  <si>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</si>
  <si>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</si>
  <si>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</si>
  <si>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</si>
  <si>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</si>
  <si>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</si>
  <si>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</si>
  <si>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</si>
  <si>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</si>
  <si>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</si>
  <si>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</si>
  <si>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</si>
  <si>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</si>
  <si>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</si>
  <si>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</si>
  <si>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</si>
  <si>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</si>
  <si>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</si>
  <si>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</si>
  <si>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</si>
  <si>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</si>
  <si>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</si>
  <si>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</si>
  <si>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</si>
  <si>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</si>
  <si>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</si>
  <si>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</si>
  <si>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</si>
  <si>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</si>
  <si>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</si>
  <si>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</si>
  <si>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</si>
  <si>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</si>
  <si>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</si>
  <si>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</si>
  <si>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</si>
  <si>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</si>
  <si>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</si>
  <si>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</si>
  <si>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</si>
  <si>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</si>
  <si>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</si>
  <si>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</si>
  <si>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</si>
  <si>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</si>
  <si>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</si>
  <si>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</si>
  <si>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</si>
  <si>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</si>
  <si>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</si>
  <si>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</si>
  <si>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</si>
  <si>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</si>
  <si>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</si>
  <si>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</si>
  <si>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</si>
  <si>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</si>
  <si>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</si>
  <si>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</si>
  <si>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</si>
  <si>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</si>
  <si>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</si>
  <si>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</si>
  <si>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</si>
  <si>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</si>
  <si>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</si>
  <si>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</si>
  <si>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</si>
  <si>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</si>
  <si>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</si>
  <si>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</si>
  <si>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</si>
  <si>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</si>
  <si>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</si>
  <si>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</si>
  <si>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</si>
  <si>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</si>
  <si>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</si>
  <si>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</si>
  <si>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</si>
  <si>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</si>
  <si>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</si>
  <si>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</si>
  <si>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</si>
  <si>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</si>
  <si>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</si>
  <si>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</si>
  <si>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</si>
  <si>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</si>
  <si>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</si>
  <si>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</si>
  <si>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</si>
  <si>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</si>
  <si>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</si>
  <si>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</si>
  <si>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</si>
  <si>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</si>
  <si>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</si>
  <si>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</si>
  <si>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</si>
  <si>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</si>
  <si>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</si>
  <si>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</si>
  <si>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</si>
  <si>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</si>
  <si>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</si>
  <si>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</si>
  <si>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</si>
  <si>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</si>
  <si>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</si>
  <si>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</si>
  <si>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</si>
  <si>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</si>
  <si>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</si>
  <si>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</si>
  <si>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</si>
  <si>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</si>
  <si>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</si>
  <si>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</si>
  <si>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</si>
  <si>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</si>
  <si>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</si>
  <si>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</si>
  <si>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</si>
  <si>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</si>
  <si>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</si>
  <si>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</si>
  <si>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</si>
  <si>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</si>
  <si>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</si>
  <si>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</si>
  <si>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</si>
  <si>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</si>
  <si>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</si>
  <si>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</si>
  <si>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</si>
  <si>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</si>
  <si>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</si>
  <si>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</si>
  <si>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</si>
  <si>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</si>
  <si>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</si>
  <si>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</si>
  <si>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</si>
  <si>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</si>
  <si>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</si>
  <si>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</si>
  <si>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</si>
  <si>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</si>
  <si>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</si>
  <si>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</si>
  <si>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</si>
  <si>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</si>
  <si>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</si>
  <si>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</si>
  <si>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</si>
  <si>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</si>
  <si>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</si>
  <si>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</si>
  <si>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</si>
  <si>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</si>
  <si>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</si>
  <si>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</si>
  <si>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</si>
  <si>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</si>
  <si>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</si>
  <si>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</si>
  <si>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</si>
  <si>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</si>
  <si>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</si>
  <si>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</si>
  <si>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</si>
  <si>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</si>
  <si>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</si>
  <si>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</si>
  <si>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</si>
  <si>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</si>
  <si>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</si>
  <si>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</si>
  <si>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</si>
  <si>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</si>
  <si>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</si>
  <si>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</si>
  <si>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</si>
  <si>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</si>
  <si>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</si>
  <si>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</si>
  <si>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</si>
  <si>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</si>
  <si>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</si>
  <si>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</si>
  <si>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</si>
  <si>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</si>
  <si>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</si>
  <si>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</si>
  <si>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</si>
  <si>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</si>
  <si>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</si>
  <si>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</si>
  <si>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</si>
  <si>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</si>
  <si>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</si>
  <si>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</si>
  <si>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</si>
  <si>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</si>
  <si>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</si>
  <si>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</si>
  <si>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</si>
  <si>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</si>
  <si>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</si>
  <si>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</si>
  <si>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</si>
  <si>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</si>
  <si>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</si>
  <si>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</si>
  <si>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</si>
  <si>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</si>
  <si>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</si>
  <si>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</si>
  <si>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</si>
  <si>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</si>
  <si>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</si>
  <si>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</si>
  <si>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</si>
  <si>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</si>
  <si>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</si>
  <si>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</si>
  <si>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</si>
  <si>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</si>
  <si>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</si>
  <si>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</si>
  <si>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</si>
  <si>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</si>
  <si>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</si>
  <si>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</si>
  <si>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</si>
  <si>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</si>
  <si>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</si>
  <si>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</si>
  <si>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</si>
  <si>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</si>
  <si>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</si>
  <si>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</si>
  <si>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</si>
  <si>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</si>
  <si>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</si>
  <si>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</si>
  <si>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</si>
  <si>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</si>
  <si>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</si>
  <si>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</si>
  <si>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</si>
  <si>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</si>
  <si>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</si>
  <si>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</si>
  <si>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</si>
  <si>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</si>
  <si>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</si>
  <si>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</si>
  <si>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</si>
  <si>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</si>
  <si>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</si>
  <si>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</si>
  <si>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</si>
  <si>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</si>
  <si>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</si>
  <si>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</si>
  <si>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</si>
  <si>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</si>
  <si>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</si>
  <si>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</si>
  <si>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</si>
  <si>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</si>
  <si>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</si>
  <si>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</si>
  <si>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</si>
  <si>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</si>
  <si>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</si>
  <si>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</si>
  <si>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</si>
  <si>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</si>
  <si>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</si>
  <si>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</si>
  <si>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</si>
  <si>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</si>
  <si>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</si>
  <si>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</si>
  <si>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</si>
  <si>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</si>
  <si>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</si>
  <si>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</si>
  <si>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</si>
  <si>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</si>
  <si>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</si>
  <si>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</si>
  <si>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</si>
  <si>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</si>
  <si>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</si>
  <si>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</si>
  <si>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</si>
  <si>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</si>
  <si>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</si>
  <si>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</si>
  <si>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</si>
  <si>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</si>
  <si>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</si>
  <si>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</si>
  <si>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</si>
  <si>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</si>
  <si>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</si>
  <si>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</si>
  <si>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</si>
  <si>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</si>
  <si>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</si>
  <si>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</si>
  <si>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</si>
  <si>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</si>
  <si>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</si>
  <si>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</si>
  <si>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</si>
  <si>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</si>
  <si>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</si>
  <si>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</si>
  <si>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</si>
  <si>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</si>
  <si>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</si>
  <si>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</si>
  <si>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</si>
  <si>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</si>
  <si>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</si>
  <si>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</si>
  <si>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</si>
  <si>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</si>
  <si>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</si>
  <si>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</si>
  <si>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</si>
  <si>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</si>
  <si>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</si>
  <si>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</si>
  <si>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</si>
  <si>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</si>
  <si>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</si>
  <si>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</si>
  <si>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</si>
  <si>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</si>
  <si>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</si>
  <si>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</si>
  <si>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</si>
  <si>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</si>
  <si>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</si>
  <si>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</si>
  <si>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</si>
  <si>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</si>
  <si>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</si>
  <si>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</si>
  <si>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</si>
  <si>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</si>
  <si>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</si>
  <si>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</si>
  <si>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</si>
  <si>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</si>
  <si>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</si>
  <si>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</si>
  <si>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</si>
  <si>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</si>
  <si>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</si>
  <si>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</si>
  <si>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</si>
  <si>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</si>
  <si>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</si>
  <si>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</si>
  <si>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</si>
  <si>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</si>
  <si>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</si>
  <si>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</si>
  <si>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</si>
  <si>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</si>
  <si>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</si>
  <si>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</si>
  <si>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</si>
  <si>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</si>
  <si>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</si>
  <si>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</si>
  <si>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</si>
  <si>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</si>
  <si>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</si>
  <si>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</si>
  <si>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</si>
  <si>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</si>
  <si>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</si>
  <si>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</si>
  <si>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</si>
  <si>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</si>
  <si>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</si>
  <si>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</si>
  <si>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</si>
  <si>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</si>
  <si>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</si>
  <si>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</si>
  <si>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</si>
  <si>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</si>
  <si>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</si>
  <si>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</si>
  <si>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</si>
  <si>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</si>
  <si>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</si>
  <si>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</si>
  <si>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</si>
  <si>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</si>
  <si>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</si>
  <si>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</si>
  <si>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</si>
  <si>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</si>
  <si>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</si>
  <si>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</si>
  <si>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</si>
  <si>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</si>
  <si>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</si>
  <si>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</si>
  <si>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</si>
  <si>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</si>
  <si>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</si>
  <si>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</si>
  <si>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</si>
  <si>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</si>
  <si>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</si>
  <si>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</si>
  <si>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</si>
  <si>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</si>
  <si>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</si>
  <si>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</si>
  <si>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</si>
  <si>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</si>
  <si>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</si>
  <si>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</si>
  <si>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</si>
  <si>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</si>
  <si>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</si>
  <si>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</si>
  <si>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</si>
  <si>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</si>
  <si>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</si>
  <si>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</si>
  <si>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</si>
  <si>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</si>
  <si>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</si>
  <si>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</si>
  <si>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</si>
  <si>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</si>
  <si>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</si>
  <si>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</si>
  <si>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</si>
  <si>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</si>
  <si>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</si>
  <si>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</si>
  <si>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</si>
  <si>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</si>
  <si>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</si>
  <si>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</si>
  <si>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</si>
  <si>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</si>
  <si>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</si>
  <si>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</si>
  <si>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</si>
  <si>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</si>
  <si>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</si>
  <si>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</si>
  <si>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</si>
  <si>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</si>
  <si>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</si>
  <si>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</si>
  <si>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</si>
  <si>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</si>
  <si>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</si>
  <si>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</si>
  <si>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</si>
  <si>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</si>
  <si>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</si>
  <si>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</si>
  <si>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</si>
  <si>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</si>
  <si>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</si>
  <si>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</si>
  <si>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</si>
  <si>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</si>
  <si>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</si>
  <si>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</si>
  <si>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</si>
  <si>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</si>
  <si>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</si>
  <si>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</si>
  <si>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</si>
  <si>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</si>
  <si>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</si>
  <si>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</si>
  <si>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</si>
  <si>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</si>
  <si>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</si>
  <si>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</si>
  <si>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</si>
  <si>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</si>
  <si>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</si>
  <si>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</si>
  <si>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</si>
  <si>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</si>
  <si>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</si>
  <si>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</si>
  <si>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</si>
  <si>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</si>
  <si>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</si>
  <si>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</si>
  <si>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</si>
  <si>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</si>
  <si>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</si>
  <si>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</si>
  <si>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</si>
  <si>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</si>
  <si>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</si>
  <si>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</si>
  <si>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</si>
  <si>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</si>
  <si>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</si>
  <si>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</si>
  <si>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</si>
  <si>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</si>
  <si>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</si>
  <si>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</si>
  <si>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</si>
  <si>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</si>
  <si>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</si>
  <si>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</si>
  <si>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</si>
  <si>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</si>
  <si>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</si>
  <si>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</si>
  <si>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</si>
  <si>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</si>
  <si>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</si>
  <si>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</si>
  <si>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</si>
  <si>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</si>
  <si>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</si>
  <si>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</si>
  <si>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</si>
  <si>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</si>
  <si>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</si>
  <si>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</si>
  <si>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</si>
  <si>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</si>
  <si>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</si>
  <si>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</si>
  <si>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</si>
  <si>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</si>
  <si>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</si>
  <si>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</si>
  <si>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</si>
  <si>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</si>
  <si>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</si>
  <si>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</si>
  <si>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</si>
  <si>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</si>
  <si>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</si>
  <si>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</si>
  <si>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</si>
  <si>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</si>
  <si>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</si>
  <si>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</si>
  <si>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</si>
  <si>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</si>
  <si>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</si>
  <si>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</si>
  <si>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</si>
  <si>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</si>
  <si>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</si>
  <si>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</si>
  <si>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</si>
  <si>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</si>
  <si>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</si>
  <si>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</si>
  <si>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</si>
  <si>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</si>
  <si>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</si>
  <si>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</si>
  <si>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</si>
  <si>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</si>
  <si>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</si>
  <si>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</si>
  <si>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</si>
  <si>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</si>
  <si>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</si>
  <si>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</si>
  <si>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</si>
  <si>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</si>
  <si>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</si>
  <si>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</si>
  <si>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</si>
  <si>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</si>
  <si>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</si>
  <si>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</si>
  <si>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</si>
  <si>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</si>
  <si>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</si>
  <si>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</si>
  <si>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</si>
  <si>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</si>
  <si>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</si>
  <si>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</si>
  <si>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</si>
  <si>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</si>
  <si>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</si>
  <si>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</si>
  <si>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</si>
  <si>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</si>
  <si>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</si>
  <si>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</si>
  <si>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</si>
  <si>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</si>
  <si>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</si>
  <si>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</si>
  <si>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</si>
  <si>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</si>
  <si>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</si>
  <si>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</si>
  <si>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</si>
  <si>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</si>
  <si>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</si>
  <si>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</si>
  <si>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</si>
  <si>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</si>
  <si>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</si>
  <si>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</si>
  <si>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</si>
  <si>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</si>
  <si>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</si>
  <si>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</si>
  <si>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</si>
  <si>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</si>
  <si>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</si>
  <si>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</si>
  <si>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</si>
  <si>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</si>
  <si>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</si>
  <si>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</si>
  <si>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</si>
  <si>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</si>
  <si>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</si>
  <si>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</si>
  <si>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</si>
  <si>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</si>
  <si>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</si>
  <si>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</si>
  <si>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</si>
  <si>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</si>
  <si>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</si>
  <si>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</si>
  <si>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</si>
  <si>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</si>
  <si>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</si>
  <si>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</si>
  <si>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</si>
  <si>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</si>
  <si>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</si>
  <si>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</si>
  <si>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</si>
  <si>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</si>
  <si>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</si>
  <si>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</si>
  <si>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</si>
  <si>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</si>
  <si>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</si>
  <si>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</si>
  <si>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</si>
  <si>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</si>
  <si>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</si>
  <si>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</si>
  <si>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</si>
  <si>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</si>
  <si>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</si>
  <si>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</si>
  <si>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</si>
  <si>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</si>
  <si>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</si>
  <si>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</si>
  <si>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</si>
  <si>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</si>
  <si>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</si>
  <si>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</si>
  <si>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</si>
  <si>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</si>
  <si>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</si>
  <si>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</si>
  <si>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</si>
  <si>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</si>
  <si>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</si>
  <si>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</si>
  <si>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</si>
  <si>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</si>
  <si>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</si>
  <si>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</si>
  <si>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</si>
  <si>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</si>
  <si>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</si>
  <si>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</si>
  <si>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</si>
  <si>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</si>
  <si>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</si>
  <si>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</si>
  <si>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</si>
  <si>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</si>
  <si>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</si>
  <si>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</si>
  <si>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</si>
  <si>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</si>
  <si>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</si>
  <si>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</si>
  <si>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</si>
  <si>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</si>
  <si>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</si>
  <si>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</si>
  <si>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</si>
  <si>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</si>
  <si>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</si>
  <si>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</si>
  <si>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</si>
  <si>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</si>
  <si>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</si>
  <si>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</si>
  <si>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</si>
  <si>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</si>
  <si>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</si>
  <si>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</si>
  <si>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</si>
  <si>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</si>
  <si>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</si>
  <si>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</si>
  <si>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</si>
  <si>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</si>
  <si>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</si>
  <si>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</si>
  <si>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</si>
  <si>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</si>
  <si>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</si>
  <si>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</si>
  <si>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</si>
  <si>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</si>
  <si>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</si>
  <si>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</si>
  <si>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</si>
  <si>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</si>
  <si>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</si>
  <si>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</si>
  <si>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</si>
  <si>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</si>
  <si>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</si>
  <si>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</si>
  <si>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</si>
  <si>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</si>
  <si>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</si>
  <si>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</si>
  <si>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</si>
  <si>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</si>
  <si>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</si>
  <si>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</si>
  <si>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</si>
  <si>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</si>
  <si>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</si>
  <si>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</si>
  <si>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</si>
  <si>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</si>
  <si>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</si>
  <si>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</si>
  <si>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</si>
  <si>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</si>
  <si>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</si>
  <si>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</si>
  <si>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</si>
  <si>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</si>
  <si>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</si>
  <si>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</si>
  <si>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</si>
  <si>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</si>
  <si>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</si>
  <si>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</si>
  <si>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</si>
  <si>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</si>
  <si>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</si>
  <si>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</si>
  <si>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</si>
  <si>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</si>
  <si>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</si>
  <si>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</si>
  <si>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</si>
  <si>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</si>
  <si>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</si>
  <si>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</si>
  <si>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</si>
  <si>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</si>
  <si>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</si>
  <si>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</si>
  <si>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</si>
  <si>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</si>
  <si>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</si>
  <si>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</si>
  <si>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</si>
  <si>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</si>
  <si>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</si>
  <si>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</si>
  <si>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</si>
  <si>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</si>
  <si>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</si>
  <si>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</si>
  <si>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</si>
  <si>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</si>
  <si>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</si>
  <si>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</si>
  <si>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</si>
  <si>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</si>
  <si>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</si>
  <si>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</si>
  <si>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</si>
  <si>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</si>
  <si>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</si>
  <si>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</si>
  <si>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</si>
  <si>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</si>
  <si>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</si>
  <si>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</si>
  <si>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</si>
  <si>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</si>
  <si>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</si>
  <si>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</si>
  <si>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</si>
  <si>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</si>
  <si>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</si>
  <si>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</si>
  <si>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</si>
  <si>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</si>
  <si>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</si>
  <si>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</si>
  <si>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</si>
  <si>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</si>
  <si>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</si>
  <si>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</si>
  <si>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</si>
  <si>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</si>
  <si>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</si>
  <si>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</si>
  <si>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</si>
  <si>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</si>
  <si>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</si>
  <si>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</si>
  <si>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</si>
  <si>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</si>
  <si>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</si>
  <si>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</si>
  <si>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</si>
  <si>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</si>
  <si>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</si>
  <si>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</si>
  <si>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</si>
  <si>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</si>
  <si>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</si>
  <si>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</si>
  <si>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</si>
  <si>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</si>
  <si>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</si>
  <si>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</si>
  <si>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</si>
  <si>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</si>
  <si>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</si>
  <si>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</si>
  <si>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</si>
  <si>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</si>
  <si>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</si>
  <si>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</si>
  <si>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</si>
  <si>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</si>
  <si>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</si>
  <si>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</si>
  <si>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</si>
  <si>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</si>
  <si>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</si>
  <si>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</si>
  <si>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</si>
  <si>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</si>
  <si>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</si>
  <si>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</si>
  <si>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</si>
  <si>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</si>
  <si>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</si>
  <si>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</si>
  <si>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</si>
  <si>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</si>
  <si>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</si>
  <si>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</si>
  <si>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</si>
  <si>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</si>
  <si>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</si>
  <si>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</si>
  <si>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</si>
  <si>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</si>
  <si>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</si>
  <si>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</si>
  <si>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</si>
  <si>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</si>
  <si>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</si>
  <si>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</si>
  <si>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</si>
  <si>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</si>
  <si>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</si>
  <si>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</si>
  <si>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</si>
  <si>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</si>
  <si>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</si>
  <si>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</si>
  <si>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</si>
  <si>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</si>
  <si>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</si>
  <si>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</si>
  <si>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</si>
  <si>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</si>
  <si>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</si>
  <si>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</si>
  <si>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</si>
  <si>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</si>
  <si>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</si>
  <si>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</si>
  <si>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</si>
  <si>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</si>
  <si>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</si>
  <si>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</si>
  <si>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</si>
  <si>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</si>
  <si>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</si>
  <si>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</si>
  <si>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</si>
  <si>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</si>
  <si>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</si>
  <si>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</si>
  <si>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</si>
  <si>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</si>
  <si>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</si>
  <si>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</si>
  <si>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</si>
  <si>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</si>
  <si>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</si>
  <si>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</si>
  <si>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</si>
  <si>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</si>
  <si>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</si>
  <si>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</si>
  <si>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</si>
  <si>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</si>
  <si>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</si>
  <si>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</si>
  <si>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</si>
  <si>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</si>
  <si>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</si>
  <si>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</si>
  <si>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</si>
  <si>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</si>
  <si>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</si>
  <si>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</si>
  <si>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</si>
  <si>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</si>
  <si>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</si>
  <si>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</si>
  <si>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</si>
  <si>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</si>
  <si>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</si>
  <si>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</si>
  <si>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</si>
  <si>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</si>
  <si>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</si>
  <si>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</si>
  <si>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</si>
  <si>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</si>
  <si>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</si>
  <si>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</si>
  <si>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</si>
  <si>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</si>
  <si>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</si>
  <si>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</si>
  <si>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</si>
  <si>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</si>
  <si>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</si>
  <si>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</si>
  <si>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</si>
  <si>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</si>
  <si>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</si>
  <si>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</si>
  <si>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</si>
  <si>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</si>
  <si>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</si>
  <si>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</si>
  <si>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</si>
  <si>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</si>
  <si>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</si>
  <si>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</si>
  <si>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</si>
  <si>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</si>
  <si>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</si>
  <si>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</si>
  <si>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</si>
  <si>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</si>
  <si>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</si>
  <si>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</si>
  <si>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</si>
  <si>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</si>
  <si>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</si>
  <si>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</si>
  <si>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</si>
  <si>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</si>
  <si>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</si>
  <si>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</si>
  <si>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</si>
  <si>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</si>
  <si>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</si>
  <si>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</si>
  <si>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</si>
  <si>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</si>
  <si>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</si>
  <si>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</si>
  <si>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</si>
  <si>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</si>
  <si>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</si>
  <si>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</si>
  <si>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</si>
  <si>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</si>
  <si>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</si>
  <si>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</si>
  <si>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</si>
  <si>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</si>
  <si>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</si>
  <si>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</si>
  <si>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</si>
  <si>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</si>
  <si>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</si>
  <si>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</si>
  <si>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</si>
  <si>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</si>
  <si>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</si>
  <si>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</si>
  <si>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</si>
  <si>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</si>
  <si>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</si>
  <si>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</si>
  <si>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</si>
  <si>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</si>
  <si>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</si>
  <si>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</si>
  <si>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</si>
  <si>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</si>
  <si>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</si>
  <si>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</si>
  <si>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</si>
  <si>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</si>
  <si>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</si>
  <si>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</si>
  <si>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</si>
  <si>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</si>
  <si>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</si>
  <si>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</si>
  <si>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</si>
  <si>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</si>
  <si>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</si>
  <si>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</si>
  <si>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</si>
  <si>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</si>
  <si>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</si>
  <si>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</si>
  <si>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</si>
  <si>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</si>
  <si>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</si>
  <si>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</si>
  <si>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</si>
  <si>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</si>
  <si>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</si>
  <si>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</si>
  <si>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</si>
  <si>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</si>
  <si>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</si>
  <si>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</si>
  <si>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</si>
  <si>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</si>
  <si>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</si>
  <si>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</si>
  <si>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</si>
  <si>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</si>
  <si>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</si>
  <si>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</si>
  <si>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</si>
  <si>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</si>
  <si>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</si>
  <si>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</si>
  <si>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</si>
  <si>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</si>
  <si>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</si>
  <si>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</si>
  <si>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</si>
  <si>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</si>
  <si>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</si>
  <si>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</si>
  <si>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</si>
  <si>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</si>
  <si>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</si>
  <si>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</si>
  <si>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</si>
  <si>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</si>
  <si>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</si>
  <si>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</si>
  <si>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</si>
  <si>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</si>
  <si>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</si>
  <si>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</si>
  <si>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</si>
  <si>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</si>
  <si>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</si>
  <si>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</si>
  <si>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</si>
  <si>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</si>
  <si>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</si>
  <si>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</si>
  <si>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</si>
  <si>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</si>
  <si>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</si>
  <si>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</si>
  <si>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</si>
  <si>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</si>
  <si>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</si>
  <si>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</si>
  <si>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</si>
  <si>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</si>
  <si>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</si>
  <si>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</si>
  <si>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</si>
  <si>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</si>
  <si>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</si>
  <si>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</si>
  <si>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</si>
  <si>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</si>
  <si>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</si>
  <si>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</si>
  <si>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</si>
  <si>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</si>
  <si>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</si>
  <si>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</si>
  <si>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</si>
  <si>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</si>
  <si>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</si>
  <si>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</si>
  <si>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</si>
  <si>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</si>
  <si>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</si>
  <si>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</si>
  <si>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</si>
  <si>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</si>
  <si>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</si>
  <si>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</si>
  <si>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</si>
  <si>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</si>
  <si>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</si>
  <si>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</si>
  <si>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</si>
  <si>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</si>
  <si>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</si>
  <si>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</si>
  <si>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</si>
  <si>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</si>
  <si>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</si>
  <si>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</si>
  <si>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</si>
  <si>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</si>
  <si>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</si>
  <si>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</si>
  <si>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</si>
  <si>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</si>
  <si>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</si>
  <si>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</si>
  <si>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</si>
  <si>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</si>
  <si>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</si>
  <si>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</si>
  <si>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</si>
  <si>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</si>
  <si>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</si>
  <si>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</si>
  <si>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</si>
  <si>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</si>
  <si>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</si>
  <si>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</si>
  <si>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</si>
  <si>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</si>
  <si>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</si>
  <si>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</si>
  <si>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</si>
  <si>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</si>
  <si>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</si>
  <si>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</si>
  <si>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</si>
  <si>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</si>
  <si>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</si>
  <si>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</si>
  <si>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</si>
  <si>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</si>
  <si>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</si>
  <si>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</si>
  <si>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</si>
  <si>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</si>
  <si>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</si>
  <si>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</si>
  <si>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</si>
  <si>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</si>
  <si>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</si>
  <si>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</si>
  <si>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</si>
  <si>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</si>
  <si>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</si>
  <si>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</si>
  <si>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</si>
  <si>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</si>
  <si>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</si>
  <si>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</si>
  <si>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</si>
  <si>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</si>
  <si>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</si>
  <si>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</si>
  <si>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</si>
  <si>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</si>
  <si>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</si>
  <si>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</si>
  <si>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</si>
  <si>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</si>
  <si>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</si>
  <si>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</si>
  <si>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</si>
  <si>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</si>
  <si>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</si>
  <si>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</si>
  <si>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</si>
  <si>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</si>
  <si>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</si>
  <si>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</si>
  <si>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</si>
  <si>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</si>
  <si>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</si>
  <si>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</si>
  <si>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</si>
  <si>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</si>
  <si>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</si>
  <si>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</si>
  <si>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</si>
  <si>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</si>
  <si>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</si>
  <si>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</si>
  <si>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</si>
  <si>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</si>
  <si>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</si>
  <si>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</si>
  <si>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</si>
  <si>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</si>
  <si>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</si>
  <si>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</si>
  <si>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</si>
  <si>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</si>
  <si>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</si>
  <si>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</si>
  <si>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</si>
  <si>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</si>
  <si>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</si>
  <si>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</si>
  <si>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</si>
  <si>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</si>
  <si>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</si>
  <si>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</si>
  <si>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</si>
  <si>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</si>
  <si>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</si>
  <si>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</si>
  <si>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</si>
  <si>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</si>
  <si>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</si>
  <si>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</si>
  <si>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</si>
  <si>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</si>
  <si>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</si>
  <si>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</si>
  <si>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</si>
  <si>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</si>
  <si>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</si>
  <si>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</si>
  <si>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</si>
  <si>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</si>
  <si>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</si>
  <si>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</si>
  <si>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</si>
  <si>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</si>
  <si>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</si>
  <si>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</si>
  <si>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</si>
  <si>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</si>
  <si>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</si>
  <si>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</si>
  <si>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</si>
  <si>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</si>
  <si>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</si>
  <si>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</si>
  <si>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</si>
  <si>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</si>
  <si>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</si>
  <si>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</si>
  <si>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</si>
  <si>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</si>
  <si>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</si>
  <si>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</si>
  <si>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</si>
  <si>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</si>
  <si>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</si>
  <si>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</si>
  <si>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</si>
  <si>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</si>
  <si>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</si>
  <si>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</si>
  <si>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</si>
  <si>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</si>
  <si>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</si>
  <si>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</si>
  <si>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</si>
  <si>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</si>
  <si>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</si>
  <si>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</si>
  <si>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</si>
  <si>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</si>
  <si>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</si>
  <si>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</si>
  <si>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</si>
  <si>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</si>
  <si>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</si>
  <si>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</si>
  <si>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</si>
  <si>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</si>
  <si>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</si>
  <si>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</si>
  <si>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</si>
  <si>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</si>
  <si>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</si>
  <si>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</si>
  <si>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</si>
  <si>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</si>
  <si>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</si>
  <si>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</si>
  <si>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</si>
  <si>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</si>
  <si>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</si>
  <si>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</si>
  <si>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</si>
  <si>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</si>
  <si>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</si>
  <si>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</si>
  <si>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</si>
  <si>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</si>
  <si>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</si>
  <si>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</si>
  <si>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</si>
  <si>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</si>
  <si>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</si>
  <si>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</si>
  <si>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</si>
  <si>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</si>
  <si>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</si>
  <si>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</si>
  <si>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</si>
  <si>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</si>
  <si>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</si>
  <si>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</si>
  <si>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</si>
  <si>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</si>
  <si>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</si>
  <si>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</si>
  <si>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</si>
  <si>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</si>
  <si>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</si>
  <si>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</si>
  <si>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</si>
  <si>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</si>
  <si>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</si>
  <si>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</si>
  <si>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</si>
  <si>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</si>
  <si>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</si>
  <si>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</si>
  <si>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</si>
  <si>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</si>
  <si>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</si>
  <si>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</si>
  <si>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</si>
  <si>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</si>
  <si>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</si>
  <si>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</si>
  <si>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</si>
  <si>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</si>
  <si>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</si>
  <si>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</si>
  <si>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</si>
  <si>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</si>
  <si>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</si>
  <si>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</si>
  <si>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</si>
  <si>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</si>
  <si>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</si>
  <si>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</si>
  <si>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</si>
  <si>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</si>
  <si>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</si>
  <si>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</si>
  <si>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</si>
  <si>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</si>
  <si>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</si>
  <si>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</si>
  <si>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</si>
  <si>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</si>
  <si>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</si>
  <si>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</si>
  <si>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</si>
  <si>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</si>
  <si>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</si>
  <si>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</si>
  <si>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</si>
  <si>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</si>
  <si>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</si>
  <si>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</si>
  <si>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</si>
  <si>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</si>
  <si>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</si>
  <si>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</si>
  <si>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</si>
  <si>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</si>
  <si>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</si>
  <si>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</si>
  <si>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</si>
  <si>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</si>
  <si>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</si>
  <si>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</si>
  <si>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</si>
  <si>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</si>
  <si>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</si>
  <si>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</si>
  <si>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</si>
  <si>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</si>
  <si>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</si>
  <si>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</si>
  <si>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</si>
  <si>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</si>
  <si>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</si>
  <si>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</si>
  <si>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</si>
  <si>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</si>
  <si>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</si>
  <si>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</si>
  <si>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</si>
  <si>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</si>
  <si>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</si>
  <si>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</si>
  <si>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</si>
  <si>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</si>
  <si>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</si>
  <si>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</si>
  <si>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</si>
  <si>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</si>
  <si>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</si>
  <si>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</si>
  <si>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</si>
  <si>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</si>
  <si>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</si>
  <si>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</si>
  <si>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</si>
  <si>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68-236-2020</t>
  </si>
  <si>
    <t>68-233-2020</t>
  </si>
  <si>
    <t>68-226-2020</t>
  </si>
  <si>
    <t>68-239-2020</t>
  </si>
  <si>
    <t xml:space="preserv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</si>
  <si>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</si>
  <si>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</si>
  <si>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LUIS ENRIQUE GUTIERREZ MARTINEZ</t>
  </si>
  <si>
    <t>CALLE 35 # 16-24 PISO 2  OFICINA M-1A</t>
  </si>
  <si>
    <t>3182496333-6178094</t>
  </si>
  <si>
    <t>Atender a niños y niñas menores de 5 años, o hasta su ingreso al grado de transición en los servicios de educación inicial y cuidado, con el fin de promover el desarrollo integral de la primera infancia con calidad, de conformidad con los lineamientos, las directrices, parámetros y estándares establecidos por el ICBF.</t>
  </si>
  <si>
    <t>ICBF REGIONAL SANTANDER</t>
  </si>
  <si>
    <t>68-26-2015-303</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</si>
  <si>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establecidas por el ICBF, en el marco de la estrategia de atención integral  “ De cero a siempre”.</t>
  </si>
  <si>
    <t>68-26-2016-340</t>
  </si>
  <si>
    <t>780-2016</t>
  </si>
  <si>
    <t>Prestar servicio de atención a niños y niñas menores de 5 años, o hasta su ingreso grado de transición, con el fin de promover el desarrollo integral de la primera infancia</t>
  </si>
  <si>
    <t>68-0657-2017</t>
  </si>
  <si>
    <t>Prestar el servicio de atención  atención integral a niños y niñas menores de 5 años o hasta su ingreso al grado de transición, de conformidad con los  manuales operativos de la modalidad institucional y  las directrices  establecidas por el ICBF, en el marco de la política de estado para el desarrollo integral de la primera infancia " De cero a Siempre", en el servicio hogares Infantiles.</t>
  </si>
  <si>
    <t>Prestar el servicio de educación inicial en el marco de la atención integral a niñas y niños menores de 5 años o hasta su ingreso al grado de transición, de conformidad con el manual operativo de la modalidad y las directrices establecidas por el ICBF, en armonía con la política de estado para el desarrollo integral de la primera infancia “ De cero a siempre”, en el servicio centro de desarrollo infantil.</t>
  </si>
  <si>
    <t>68-414-2018</t>
  </si>
  <si>
    <t>68-175-2019</t>
  </si>
  <si>
    <t>649-2016</t>
  </si>
  <si>
    <t>Prestar servicio de atención, educación inicial y cuidado a niños y niñas menores de cinco años, o hasta su ingreso al grado transición, con el fin de promover el desarrollo integral de la primera infancia con calidad, de conformidad con los lineamientos, el manual operativo, las directrices, parámetros y estándares establecidos por el ICBF, para el servicio de hogares infantiles, en el marco de la estrategia de atención integral " de cero a siempre"</t>
  </si>
  <si>
    <t>68-0567-2017</t>
  </si>
  <si>
    <t>68-413-2018</t>
  </si>
  <si>
    <t>Prestar el servicio de educación inicial en el marco de la atención integral a niñas y niños menores de 5 años o hasta su ingreso al grado de transición, de conformidad con el manual operativo de la modalidad y las directrices establecidas por el ICBF, en armonía con la política de estado para el desarrollo integral de la primera infancia “ De cero a siempre”, en el servicio  de hogares infantiles.</t>
  </si>
  <si>
    <t>68-174-2019</t>
  </si>
  <si>
    <t>PRESTAR SERVICIOS HOGARES INFANTIL HI, DE CONFORMIDAD CON EL MANUAL OPERATIVO DE LA MODALIDAD INSTITUCIONAL Y LAS DIRECTRICES ESTABLECIDAS POR EL ICBF, EN ARMONIA CON LA POLITICA DE ESTADO PARA EL DESARROLLO INTEGRAL DE LA PRIMERA INFANCIA DE CERO A SIEMPRE</t>
  </si>
  <si>
    <t>PRESTAR EL SERVICIO CENTRO DE DESARROLLO INFANTIL -CDI, DE CONFORMIDAD CON EL MANUAL OPERATIVO DE LA MODALIDAD INSTITUCIONAL Y LAS DIRECTRICES ESTABLECIDAS POR EL ICBF, EN ARMONIA CON LA POLITICA DE ESTADO PARA EL DESARROLLO INTEGRAL DE LA PRIMERA INFANCIA DE CERO A SIEMPRE</t>
  </si>
  <si>
    <t>778-2016</t>
  </si>
  <si>
    <t>Prestar servicio de atención a niños y niñas menores de 5 años, o hasta su ingreso grado de transición, con el fin de promover el desarrollo integral de la primera infancia con calidad, de conformidad con el lineamiento, el manual operativo y directrices establecidas por el ICBF, en el marco de la política de estado para el desarrollo integral de la primera infancia " de cero a Siempre", en el servicio centros de desarrollo Infantil.</t>
  </si>
  <si>
    <t>705-2016</t>
  </si>
  <si>
    <t>Prestar el servicio de atención, educación inicial en el marco de la atención integral a niñas y niños menores de 5 años o hasta su ingreso al grado de transición, de conformidad con los  manuales operativos de la modalidad y  las directrices  establecidas por el ICBF, en armonía con la política de estado para el desarrollo integral de la primera infancia  “ De cero a siempre”, en el servicio centros de desarrollo infantil.</t>
  </si>
  <si>
    <t>68-0656-2017</t>
  </si>
  <si>
    <t>68-568-2017</t>
  </si>
  <si>
    <t>68-380-2018</t>
  </si>
  <si>
    <t>Prestar el servicio de educación inicial en el marco de la atención integral a niñas y niños menores de 5 años o hasta su ingreso al grado de transición, de conformidad con el manual operativo de la modalidad y las directrices establecidas por el ICBF, en armonía con la política de estado para el desarrollo integral de la primera infancia “ De cero a siempre”, en el servicio  centros de desarrollo infantil.</t>
  </si>
  <si>
    <t>68-381-2018</t>
  </si>
  <si>
    <t>68-26-2015-300</t>
  </si>
  <si>
    <t>Atender a niños y niñas menores de 5 años, o hasta su ingreso al grado de transición, en los servicios de educación inicial y cuidado, con el fin de promover el desarrollo integral de la primera infancia con calidad, de conformidad con los lineamientos, las directrices, parámetros y estándares establecidos por el ICBF.</t>
  </si>
  <si>
    <t>68-26-2015-306</t>
  </si>
  <si>
    <t>Atender a la primera infancia en el marco de la estrategia " De cero a Siempre", de conformidad con las directrices, lineamientos y parámetros establecidos por el ICBF, así como regular las relaciones entre las partes derivadas de la entrega de aportes del ICBF a LA ENTIDAD ADMINISTRADORA DE SERVICIO, para que este asuma con su personal y bajo su exclusiva responsabilidad dicha atención</t>
  </si>
  <si>
    <t>68-26-2015-305</t>
  </si>
  <si>
    <t>Atender a la primera infancia  en el marco de la estrategia " de cero a siempre" de conformidad con la directrices, lineamientos y parámetros establecidos por el ICBF, así como regular las relaciones entre las partes derivadas de la entrega de aportes del ICBF a la Entidad Administradora de servicios para que este asuma con su personal y ajo se exclusiva responsabilidad dicha atención.</t>
  </si>
  <si>
    <t>68-26-2016-367</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</si>
  <si>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establecidas por el ICBF, en el marco de la estrategia de atención integral  “ De cero a siempre”, así como regular las relaciones entre las partes derivadas de la entrega de aportes del ICBF a la entidad administradora de servicio, para que este asuma con su personal y bajo su exclusiva responsabilidad dicha atención.</t>
  </si>
  <si>
    <t>68-26-2016-345</t>
  </si>
  <si>
    <t>Prestar el servicio de atención  atencion integral a niños y niñas menores de 5 años o hasta su ingreso al grado de transición, de conformidad con los  manuales operativos de la modalidad institucional y  las directrices  establecidas por el ICBF, en el marco de la politica de estado para el desarrollo integral de la primera infancia " De cero a Siempre", en el servicio hogares Infantiles.</t>
  </si>
  <si>
    <t>68-146-2019</t>
  </si>
  <si>
    <t>68-181-2019</t>
  </si>
  <si>
    <t>260-2018</t>
  </si>
  <si>
    <t>Prestar el servicio de educación inicial en el marco de la atención integral a niñas y niños menores de 5 años o hasta su ingreso al grado de transición, de conformidad con el manual operativo de la modalidad y las directrices establecidas por el ICBF, en armonía con la política de estado para el desarrollo integral de la primera infancia “ De cero a siempre”, en el servicio desarrollo infantil en medio familiar y centro de desarrollo infantil.</t>
  </si>
  <si>
    <t>416-2018</t>
  </si>
  <si>
    <t>Prestar el servicio de educación inicial en el marco de la atención integral a niñas y niños menores de 5 años o hasta su ingreso al grado de transición, de conformidad con el manual operativo de la modalidad y las directrices establecidas por el ICBF, en armonía con la política de estado para el desarrollo integral de la primera infancia “ De cero a siempre”, en los servicios de centros de desarrollo infantil y desarrollo infantil en medio familiar.</t>
  </si>
  <si>
    <t xml:space="preserve">ICBF REGIONAL BOLIVAR </t>
  </si>
  <si>
    <t>LUIS ENRIQUE GUTIERREZ  MARTINEZ</t>
  </si>
  <si>
    <t>CRECERCONEXITO@GMAIL.COM</t>
  </si>
  <si>
    <t>CALLE 35 # 16 -24 PISO 2 OFICINA M-1A</t>
  </si>
  <si>
    <t>03-2010</t>
  </si>
  <si>
    <t>Atención integral para 80 niños y niñas en los dos y tres años de edad durante el año 2010.</t>
  </si>
  <si>
    <t xml:space="preserve"> COLEGIO GOTITA DE  AMOR</t>
  </si>
  <si>
    <t>04-2012</t>
  </si>
  <si>
    <t>Atencion integral para 30 niños y nilas en los dos y tres años de edad durante el año 2012. Cuidado, nutricion y educacion inicial de lunes a viernes.</t>
  </si>
  <si>
    <t>02-2011</t>
  </si>
  <si>
    <t>Atencion integral para 65 niños y nilas en los dos y tres años de edad durante el año 2011. Cuidado, nutricion y educacion inicial de lunes a viernes.</t>
  </si>
  <si>
    <t>COLEGIO PSICOPEDAGOGICO SANTA ISABLE</t>
  </si>
  <si>
    <t>02 DEL 15 DE JULIO DE 2012</t>
  </si>
  <si>
    <t>Atencion integral para 84 niños y niñas en los dos a cinco años de edad durante el año 2011. Cuidado, nutricion y educacion inicial de lunes a viernes.</t>
  </si>
  <si>
    <t>01 DEL 1 DE FEBRERO DE 2013</t>
  </si>
  <si>
    <t>Atencion integral para 88 niños y niñas en los dos a cinco años de edad, para el periodo de tiempo comprendido entre el 5 de febrero de 2013 y el 10 de junio de 2013. Educacion y nutricion (media mañana y almuerzo) de lunes a viernes.</t>
  </si>
  <si>
    <t>04 DEL 15 DE JULIO DE 2009</t>
  </si>
  <si>
    <t>Atencion integral para 88 niños y niñas en los dos a cuatro años de edad, para el tiempo comprendido entre el 15 de julio de 2009 y el 10 de noviembre de 2009. Educacion y nutricion (media mañana y almuerzo) de lunes a viernes</t>
  </si>
  <si>
    <t>01 DEL 4 DE FEBRERO DE 2009</t>
  </si>
  <si>
    <t>Atencion integral para 75 niños y niñas en los 2 a 4 años de edad. Educacion y nutricion (media mañana y almuerzo, media tarde) de lunes a viernes.</t>
  </si>
  <si>
    <t>INSTITUTO MUNICIPAL DE CULTURA Y TURISMO DE BUCARAMANGA</t>
  </si>
  <si>
    <t>449-03 DE 2013</t>
  </si>
  <si>
    <t>Realizacion del proyecto denominado taller para la estimulacion y desarrollo censo-motor de primera infancia atravez de actividades artisticas y ludicas.</t>
  </si>
  <si>
    <t>CAJA SANTANDEREANA DE SUBSIDIO FAMILIAR -CAJASAN</t>
  </si>
  <si>
    <t>5057-2017-01</t>
  </si>
  <si>
    <t>Ejecucion del proyecto JEC denominado "promoviendo identidad cultural" mediante el cual se apoyaran  a 300 niños, niñas  y adolescentes, matriculados en la institucion educativa, colegio integrado Yarima sede A, zona rural del corregimiento de yarima - municipio de San vicente de chucuri, que se encuentra reportados en el sistema de matriculas SIMAT, pertenecientes a los niveles 1 y 2 del SISBEN, priorizando la atencion a quienes se encuentran en situacion de exclusion social o vulnerabilidad, haciendo especial enfasis en aqullo que se encuentren en condicion de discapacidad o despazamiento, disminuyendo los riesgos a los que estan expuestos alejandlos del ocio improductivo y las actividades nocivas, propiciando espacios que esstimulen el buen uso del tiempo libre a trave de actividades de fomacion bajo la modalidad artistico- cultural. Lo anteriror  de confomidad con lo relacionado con la ficha tecnica de elaboracion de proyectos FONIÑEZ.</t>
  </si>
  <si>
    <t>2021-68-68002492021</t>
  </si>
  <si>
    <t xml:space="preserv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</si>
</sst>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fitToPage="1"/>
  </sheetPr>
  <dimension ref="A1:XFC214"/>
  <sheetViews>
    <sheetView showGridLines="0" tabSelected="1" topLeftCell="A76" zoomScale="112" zoomScaleNormal="112" zoomScaleSheetLayoutView="40" zoomScalePageLayoutView="40" workbookViewId="0">
      <selection activeCell="C95" sqref="C9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2758</v>
      </c>
      <c r="D15" s="35"/>
      <c r="E15" s="35"/>
      <c r="F15" s="5"/>
      <c r="G15" s="32" t="s">
        <v>1168</v>
      </c>
      <c r="H15" s="103" t="s">
        <v>887</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800139799</v>
      </c>
      <c r="C20" s="5"/>
      <c r="D20" s="73"/>
      <c r="E20" s="5"/>
      <c r="F20" s="5"/>
      <c r="G20" s="5"/>
      <c r="H20" s="243"/>
      <c r="I20" s="149" t="s">
        <v>887</v>
      </c>
      <c r="J20" s="150" t="s">
        <v>889</v>
      </c>
      <c r="K20" s="151">
        <v>1630547472</v>
      </c>
      <c r="L20" s="152">
        <v>44194</v>
      </c>
      <c r="M20" s="152">
        <v>44561</v>
      </c>
      <c r="N20" s="135">
        <f>+(M20-L20)/30</f>
        <v>12.233333333333333</v>
      </c>
      <c r="O20" s="138"/>
      <c r="U20" s="134"/>
      <c r="V20" s="105">
        <f ca="1">NOW()</f>
        <v>44194.512673379628</v>
      </c>
      <c r="W20" s="105">
        <f ca="1">NOW()</f>
        <v>44194.512673379628</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FUNDACIÓN CRECER CON EXITO</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2759</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2688</v>
      </c>
      <c r="C48" s="112" t="s">
        <v>31</v>
      </c>
      <c r="D48" s="110" t="s">
        <v>2689</v>
      </c>
      <c r="E48" s="145">
        <v>42080</v>
      </c>
      <c r="F48" s="145">
        <v>42369</v>
      </c>
      <c r="G48" s="160">
        <f>IF(AND(E48&lt;&gt;"",F48&lt;&gt;""),((F48-E48)/30),"")</f>
        <v>9.6333333333333329</v>
      </c>
      <c r="H48" s="114" t="s">
        <v>2687</v>
      </c>
      <c r="I48" s="113" t="s">
        <v>887</v>
      </c>
      <c r="J48" s="121" t="s">
        <v>902</v>
      </c>
      <c r="K48" s="116">
        <v>1717765724</v>
      </c>
      <c r="L48" s="115" t="s">
        <v>26</v>
      </c>
      <c r="M48" s="117">
        <v>0.2</v>
      </c>
      <c r="N48" s="115" t="s">
        <v>27</v>
      </c>
      <c r="O48" s="115" t="s">
        <v>1148</v>
      </c>
      <c r="P48" s="78"/>
    </row>
    <row r="49" spans="1:16" s="6" customFormat="1" ht="24.75" customHeight="1" x14ac:dyDescent="0.25">
      <c r="A49" s="143">
        <v>2</v>
      </c>
      <c r="B49" s="111" t="s">
        <v>2688</v>
      </c>
      <c r="C49" s="112" t="s">
        <v>31</v>
      </c>
      <c r="D49" s="110" t="s">
        <v>2691</v>
      </c>
      <c r="E49" s="145">
        <v>42404</v>
      </c>
      <c r="F49" s="145">
        <v>42674</v>
      </c>
      <c r="G49" s="160">
        <f t="shared" ref="G49:G50" si="2">IF(AND(E49&lt;&gt;"",F49&lt;&gt;""),((F49-E49)/30),"")</f>
        <v>9</v>
      </c>
      <c r="H49" s="114" t="s">
        <v>2690</v>
      </c>
      <c r="I49" s="121" t="s">
        <v>887</v>
      </c>
      <c r="J49" s="121" t="s">
        <v>902</v>
      </c>
      <c r="K49" s="116">
        <v>1252020458</v>
      </c>
      <c r="L49" s="115" t="s">
        <v>1148</v>
      </c>
      <c r="M49" s="117">
        <v>1</v>
      </c>
      <c r="N49" s="115" t="s">
        <v>27</v>
      </c>
      <c r="O49" s="115" t="s">
        <v>1148</v>
      </c>
      <c r="P49" s="78"/>
    </row>
    <row r="50" spans="1:16" s="6" customFormat="1" ht="24.75" customHeight="1" x14ac:dyDescent="0.25">
      <c r="A50" s="143">
        <v>3</v>
      </c>
      <c r="B50" s="122" t="s">
        <v>2688</v>
      </c>
      <c r="C50" s="124" t="s">
        <v>31</v>
      </c>
      <c r="D50" s="110" t="s">
        <v>2692</v>
      </c>
      <c r="E50" s="145">
        <v>42705</v>
      </c>
      <c r="F50" s="145">
        <v>43084</v>
      </c>
      <c r="G50" s="160">
        <f t="shared" si="2"/>
        <v>12.633333333333333</v>
      </c>
      <c r="H50" s="119" t="s">
        <v>2693</v>
      </c>
      <c r="I50" s="121" t="s">
        <v>887</v>
      </c>
      <c r="J50" s="121" t="s">
        <v>902</v>
      </c>
      <c r="K50" s="116">
        <v>1273528624</v>
      </c>
      <c r="L50" s="115" t="s">
        <v>1148</v>
      </c>
      <c r="M50" s="117">
        <v>1</v>
      </c>
      <c r="N50" s="115" t="s">
        <v>27</v>
      </c>
      <c r="O50" s="115" t="s">
        <v>26</v>
      </c>
      <c r="P50" s="78"/>
    </row>
    <row r="51" spans="1:16" s="6" customFormat="1" ht="24.75" customHeight="1" outlineLevel="1" x14ac:dyDescent="0.25">
      <c r="A51" s="143">
        <v>4</v>
      </c>
      <c r="B51" s="122" t="s">
        <v>2688</v>
      </c>
      <c r="C51" s="124" t="s">
        <v>31</v>
      </c>
      <c r="D51" s="110" t="s">
        <v>2694</v>
      </c>
      <c r="E51" s="145">
        <v>43038</v>
      </c>
      <c r="F51" s="145">
        <v>43312</v>
      </c>
      <c r="G51" s="160">
        <f t="shared" ref="G51:G107" si="3">IF(AND(E51&lt;&gt;"",F51&lt;&gt;""),((F51-E51)/30),"")</f>
        <v>9.1333333333333329</v>
      </c>
      <c r="H51" s="114" t="s">
        <v>2695</v>
      </c>
      <c r="I51" s="121" t="s">
        <v>887</v>
      </c>
      <c r="J51" s="121" t="s">
        <v>902</v>
      </c>
      <c r="K51" s="116">
        <v>981474009</v>
      </c>
      <c r="L51" s="115" t="s">
        <v>1148</v>
      </c>
      <c r="M51" s="117">
        <v>1</v>
      </c>
      <c r="N51" s="115" t="s">
        <v>27</v>
      </c>
      <c r="O51" s="115" t="s">
        <v>1148</v>
      </c>
      <c r="P51" s="78"/>
    </row>
    <row r="52" spans="1:16" s="7" customFormat="1" ht="24.75" customHeight="1" outlineLevel="1" x14ac:dyDescent="0.25">
      <c r="A52" s="144">
        <v>5</v>
      </c>
      <c r="B52" s="122" t="s">
        <v>2688</v>
      </c>
      <c r="C52" s="124" t="s">
        <v>31</v>
      </c>
      <c r="D52" s="110" t="s">
        <v>2697</v>
      </c>
      <c r="E52" s="145">
        <v>43405</v>
      </c>
      <c r="F52" s="145">
        <v>43434</v>
      </c>
      <c r="G52" s="160">
        <f t="shared" si="3"/>
        <v>0.96666666666666667</v>
      </c>
      <c r="H52" s="119" t="s">
        <v>2696</v>
      </c>
      <c r="I52" s="121" t="s">
        <v>887</v>
      </c>
      <c r="J52" s="121" t="s">
        <v>902</v>
      </c>
      <c r="K52" s="116">
        <v>148216869</v>
      </c>
      <c r="L52" s="115" t="s">
        <v>1148</v>
      </c>
      <c r="M52" s="117">
        <v>1</v>
      </c>
      <c r="N52" s="115" t="s">
        <v>27</v>
      </c>
      <c r="O52" s="115" t="s">
        <v>1148</v>
      </c>
      <c r="P52" s="79"/>
    </row>
    <row r="53" spans="1:16" s="7" customFormat="1" ht="24.75" customHeight="1" outlineLevel="1" x14ac:dyDescent="0.25">
      <c r="A53" s="144">
        <v>6</v>
      </c>
      <c r="B53" s="122" t="s">
        <v>2688</v>
      </c>
      <c r="C53" s="124" t="s">
        <v>31</v>
      </c>
      <c r="D53" s="110" t="s">
        <v>2698</v>
      </c>
      <c r="E53" s="145">
        <v>43484</v>
      </c>
      <c r="F53" s="145">
        <v>43738</v>
      </c>
      <c r="G53" s="160">
        <f t="shared" si="3"/>
        <v>8.4666666666666668</v>
      </c>
      <c r="H53" s="119" t="s">
        <v>2696</v>
      </c>
      <c r="I53" s="121" t="s">
        <v>887</v>
      </c>
      <c r="J53" s="121" t="s">
        <v>902</v>
      </c>
      <c r="K53" s="116">
        <v>1674451559</v>
      </c>
      <c r="L53" s="115" t="s">
        <v>1148</v>
      </c>
      <c r="M53" s="117">
        <v>1</v>
      </c>
      <c r="N53" s="115" t="s">
        <v>27</v>
      </c>
      <c r="O53" s="115" t="s">
        <v>1148</v>
      </c>
      <c r="P53" s="79"/>
    </row>
    <row r="54" spans="1:16" s="7" customFormat="1" ht="24.75" customHeight="1" outlineLevel="1" x14ac:dyDescent="0.25">
      <c r="A54" s="144">
        <v>7</v>
      </c>
      <c r="B54" s="122" t="s">
        <v>2688</v>
      </c>
      <c r="C54" s="124" t="s">
        <v>31</v>
      </c>
      <c r="D54" s="110" t="s">
        <v>2679</v>
      </c>
      <c r="E54" s="145">
        <v>43885</v>
      </c>
      <c r="F54" s="145">
        <v>44196</v>
      </c>
      <c r="G54" s="160">
        <f t="shared" si="3"/>
        <v>10.366666666666667</v>
      </c>
      <c r="H54" s="114" t="s">
        <v>2676</v>
      </c>
      <c r="I54" s="121" t="s">
        <v>887</v>
      </c>
      <c r="J54" s="121" t="s">
        <v>902</v>
      </c>
      <c r="K54" s="118">
        <v>288477663</v>
      </c>
      <c r="L54" s="115" t="s">
        <v>1148</v>
      </c>
      <c r="M54" s="117">
        <v>1</v>
      </c>
      <c r="N54" s="115" t="s">
        <v>1151</v>
      </c>
      <c r="O54" s="115" t="s">
        <v>1148</v>
      </c>
      <c r="P54" s="79"/>
    </row>
    <row r="55" spans="1:16" s="7" customFormat="1" ht="24.75" customHeight="1" outlineLevel="1" x14ac:dyDescent="0.25">
      <c r="A55" s="144">
        <v>8</v>
      </c>
      <c r="B55" s="122" t="s">
        <v>2688</v>
      </c>
      <c r="C55" s="124" t="s">
        <v>31</v>
      </c>
      <c r="D55" s="110" t="s">
        <v>2678</v>
      </c>
      <c r="E55" s="145">
        <v>43885</v>
      </c>
      <c r="F55" s="145">
        <v>44196</v>
      </c>
      <c r="G55" s="160">
        <f t="shared" si="3"/>
        <v>10.366666666666667</v>
      </c>
      <c r="H55" s="114" t="s">
        <v>2682</v>
      </c>
      <c r="I55" s="121" t="s">
        <v>887</v>
      </c>
      <c r="J55" s="121" t="s">
        <v>902</v>
      </c>
      <c r="K55" s="118">
        <v>1873960812</v>
      </c>
      <c r="L55" s="124" t="s">
        <v>1148</v>
      </c>
      <c r="M55" s="117">
        <v>1</v>
      </c>
      <c r="N55" s="124" t="s">
        <v>1151</v>
      </c>
      <c r="O55" s="124" t="s">
        <v>1148</v>
      </c>
      <c r="P55" s="79"/>
    </row>
    <row r="56" spans="1:16" s="7" customFormat="1" ht="24.75" customHeight="1" outlineLevel="1" x14ac:dyDescent="0.25">
      <c r="A56" s="144">
        <v>9</v>
      </c>
      <c r="B56" s="122" t="s">
        <v>2688</v>
      </c>
      <c r="C56" s="124" t="s">
        <v>31</v>
      </c>
      <c r="D56" s="110" t="s">
        <v>2699</v>
      </c>
      <c r="E56" s="145">
        <v>42667</v>
      </c>
      <c r="F56" s="145">
        <v>43039</v>
      </c>
      <c r="G56" s="160">
        <f t="shared" si="3"/>
        <v>12.4</v>
      </c>
      <c r="H56" s="114" t="s">
        <v>2700</v>
      </c>
      <c r="I56" s="121" t="s">
        <v>887</v>
      </c>
      <c r="J56" s="121" t="s">
        <v>902</v>
      </c>
      <c r="K56" s="118">
        <v>194209306</v>
      </c>
      <c r="L56" s="115" t="s">
        <v>1148</v>
      </c>
      <c r="M56" s="117">
        <v>1</v>
      </c>
      <c r="N56" s="115" t="s">
        <v>27</v>
      </c>
      <c r="O56" s="124" t="s">
        <v>1148</v>
      </c>
      <c r="P56" s="79"/>
    </row>
    <row r="57" spans="1:16" s="7" customFormat="1" ht="24.75" customHeight="1" outlineLevel="1" x14ac:dyDescent="0.25">
      <c r="A57" s="144">
        <v>10</v>
      </c>
      <c r="B57" s="122" t="s">
        <v>2688</v>
      </c>
      <c r="C57" s="124" t="s">
        <v>31</v>
      </c>
      <c r="D57" s="63" t="s">
        <v>2701</v>
      </c>
      <c r="E57" s="145">
        <v>43038</v>
      </c>
      <c r="F57" s="145">
        <v>43312</v>
      </c>
      <c r="G57" s="160">
        <f t="shared" si="3"/>
        <v>9.1333333333333329</v>
      </c>
      <c r="H57" s="64" t="s">
        <v>2695</v>
      </c>
      <c r="I57" s="121" t="s">
        <v>887</v>
      </c>
      <c r="J57" s="121" t="s">
        <v>902</v>
      </c>
      <c r="K57" s="66">
        <v>201683213</v>
      </c>
      <c r="L57" s="65" t="s">
        <v>1148</v>
      </c>
      <c r="M57" s="67">
        <v>1</v>
      </c>
      <c r="N57" s="65" t="s">
        <v>27</v>
      </c>
      <c r="O57" s="65" t="s">
        <v>26</v>
      </c>
      <c r="P57" s="79"/>
    </row>
    <row r="58" spans="1:16" s="7" customFormat="1" ht="24.75" customHeight="1" outlineLevel="1" x14ac:dyDescent="0.25">
      <c r="A58" s="144">
        <v>11</v>
      </c>
      <c r="B58" s="122" t="s">
        <v>2688</v>
      </c>
      <c r="C58" s="124" t="s">
        <v>31</v>
      </c>
      <c r="D58" s="63" t="s">
        <v>2702</v>
      </c>
      <c r="E58" s="145">
        <v>43405</v>
      </c>
      <c r="F58" s="145">
        <v>43434</v>
      </c>
      <c r="G58" s="160">
        <f t="shared" si="3"/>
        <v>0.96666666666666667</v>
      </c>
      <c r="H58" s="64" t="s">
        <v>2703</v>
      </c>
      <c r="I58" s="121" t="s">
        <v>887</v>
      </c>
      <c r="J58" s="121" t="s">
        <v>902</v>
      </c>
      <c r="K58" s="66">
        <v>22781170</v>
      </c>
      <c r="L58" s="65" t="s">
        <v>1148</v>
      </c>
      <c r="M58" s="67">
        <v>1</v>
      </c>
      <c r="N58" s="65" t="s">
        <v>27</v>
      </c>
      <c r="O58" s="124" t="s">
        <v>1148</v>
      </c>
      <c r="P58" s="79"/>
    </row>
    <row r="59" spans="1:16" s="7" customFormat="1" ht="24.75" customHeight="1" outlineLevel="1" x14ac:dyDescent="0.25">
      <c r="A59" s="144">
        <v>12</v>
      </c>
      <c r="B59" s="122" t="s">
        <v>2688</v>
      </c>
      <c r="C59" s="124" t="s">
        <v>31</v>
      </c>
      <c r="D59" s="63" t="s">
        <v>2704</v>
      </c>
      <c r="E59" s="145">
        <v>43487</v>
      </c>
      <c r="F59" s="145">
        <v>43738</v>
      </c>
      <c r="G59" s="160">
        <f t="shared" si="3"/>
        <v>8.3666666666666671</v>
      </c>
      <c r="H59" s="64" t="s">
        <v>2705</v>
      </c>
      <c r="I59" s="121" t="s">
        <v>887</v>
      </c>
      <c r="J59" s="121" t="s">
        <v>902</v>
      </c>
      <c r="K59" s="66">
        <v>779443005</v>
      </c>
      <c r="L59" s="124" t="s">
        <v>1148</v>
      </c>
      <c r="M59" s="117">
        <v>1</v>
      </c>
      <c r="N59" s="124" t="s">
        <v>27</v>
      </c>
      <c r="O59" s="124" t="s">
        <v>1148</v>
      </c>
      <c r="P59" s="79"/>
    </row>
    <row r="60" spans="1:16" s="7" customFormat="1" ht="24.75" customHeight="1" outlineLevel="1" x14ac:dyDescent="0.25">
      <c r="A60" s="144">
        <v>13</v>
      </c>
      <c r="B60" s="122" t="s">
        <v>2688</v>
      </c>
      <c r="C60" s="124" t="s">
        <v>31</v>
      </c>
      <c r="D60" s="121" t="s">
        <v>2716</v>
      </c>
      <c r="E60" s="145">
        <v>42073</v>
      </c>
      <c r="F60" s="145">
        <v>42369</v>
      </c>
      <c r="G60" s="160">
        <f t="shared" si="3"/>
        <v>9.8666666666666671</v>
      </c>
      <c r="H60" s="122" t="s">
        <v>2717</v>
      </c>
      <c r="I60" s="121" t="s">
        <v>887</v>
      </c>
      <c r="J60" s="121" t="s">
        <v>889</v>
      </c>
      <c r="K60" s="123">
        <v>349832184</v>
      </c>
      <c r="L60" s="124" t="s">
        <v>26</v>
      </c>
      <c r="M60" s="117">
        <v>0.2</v>
      </c>
      <c r="N60" s="124" t="s">
        <v>27</v>
      </c>
      <c r="O60" s="124" t="s">
        <v>1148</v>
      </c>
      <c r="P60" s="79"/>
    </row>
    <row r="61" spans="1:16" s="7" customFormat="1" ht="24.75" customHeight="1" outlineLevel="1" x14ac:dyDescent="0.25">
      <c r="A61" s="144">
        <v>14</v>
      </c>
      <c r="B61" s="122" t="s">
        <v>2688</v>
      </c>
      <c r="C61" s="124" t="s">
        <v>31</v>
      </c>
      <c r="D61" s="121" t="s">
        <v>2707</v>
      </c>
      <c r="E61" s="145">
        <v>42720</v>
      </c>
      <c r="F61" s="145">
        <v>43084</v>
      </c>
      <c r="G61" s="160">
        <f t="shared" si="3"/>
        <v>12.133333333333333</v>
      </c>
      <c r="H61" s="122" t="s">
        <v>2708</v>
      </c>
      <c r="I61" s="121" t="s">
        <v>887</v>
      </c>
      <c r="J61" s="121" t="s">
        <v>889</v>
      </c>
      <c r="K61" s="123">
        <v>331962437</v>
      </c>
      <c r="L61" s="124" t="s">
        <v>1148</v>
      </c>
      <c r="M61" s="117">
        <v>1</v>
      </c>
      <c r="N61" s="124" t="s">
        <v>27</v>
      </c>
      <c r="O61" s="124" t="s">
        <v>1148</v>
      </c>
      <c r="P61" s="79"/>
    </row>
    <row r="62" spans="1:16" s="7" customFormat="1" ht="24.75" customHeight="1" outlineLevel="1" x14ac:dyDescent="0.25">
      <c r="A62" s="144">
        <v>15</v>
      </c>
      <c r="B62" s="122" t="s">
        <v>2688</v>
      </c>
      <c r="C62" s="124" t="s">
        <v>31</v>
      </c>
      <c r="D62" s="121" t="s">
        <v>2709</v>
      </c>
      <c r="E62" s="145">
        <v>42675</v>
      </c>
      <c r="F62" s="145">
        <v>43039</v>
      </c>
      <c r="G62" s="160">
        <f t="shared" si="3"/>
        <v>12.133333333333333</v>
      </c>
      <c r="H62" s="122" t="s">
        <v>2700</v>
      </c>
      <c r="I62" s="121" t="s">
        <v>887</v>
      </c>
      <c r="J62" s="121" t="s">
        <v>889</v>
      </c>
      <c r="K62" s="123">
        <v>653218295</v>
      </c>
      <c r="L62" s="124" t="s">
        <v>1148</v>
      </c>
      <c r="M62" s="117">
        <v>1</v>
      </c>
      <c r="N62" s="124" t="s">
        <v>27</v>
      </c>
      <c r="O62" s="124" t="s">
        <v>26</v>
      </c>
      <c r="P62" s="79"/>
    </row>
    <row r="63" spans="1:16" s="7" customFormat="1" ht="24.75" customHeight="1" outlineLevel="1" x14ac:dyDescent="0.25">
      <c r="A63" s="144">
        <v>16</v>
      </c>
      <c r="B63" s="122" t="s">
        <v>2688</v>
      </c>
      <c r="C63" s="124" t="s">
        <v>31</v>
      </c>
      <c r="D63" s="121" t="s">
        <v>2711</v>
      </c>
      <c r="E63" s="145">
        <v>43085</v>
      </c>
      <c r="F63" s="145">
        <v>43312</v>
      </c>
      <c r="G63" s="160">
        <f t="shared" si="3"/>
        <v>7.5666666666666664</v>
      </c>
      <c r="H63" s="122" t="s">
        <v>2710</v>
      </c>
      <c r="I63" s="121" t="s">
        <v>887</v>
      </c>
      <c r="J63" s="121" t="s">
        <v>889</v>
      </c>
      <c r="K63" s="123">
        <v>415243496</v>
      </c>
      <c r="L63" s="124" t="s">
        <v>1148</v>
      </c>
      <c r="M63" s="117">
        <v>1</v>
      </c>
      <c r="N63" s="124" t="s">
        <v>27</v>
      </c>
      <c r="O63" s="124" t="s">
        <v>26</v>
      </c>
      <c r="P63" s="79"/>
    </row>
    <row r="64" spans="1:16" s="7" customFormat="1" ht="24.75" customHeight="1" outlineLevel="1" x14ac:dyDescent="0.25">
      <c r="A64" s="144">
        <v>17</v>
      </c>
      <c r="B64" s="122" t="s">
        <v>2688</v>
      </c>
      <c r="C64" s="124" t="s">
        <v>31</v>
      </c>
      <c r="D64" s="121" t="s">
        <v>2712</v>
      </c>
      <c r="E64" s="145">
        <v>43038</v>
      </c>
      <c r="F64" s="145">
        <v>43312</v>
      </c>
      <c r="G64" s="160">
        <f t="shared" si="3"/>
        <v>9.1333333333333329</v>
      </c>
      <c r="H64" s="122" t="s">
        <v>2690</v>
      </c>
      <c r="I64" s="121" t="s">
        <v>887</v>
      </c>
      <c r="J64" s="121" t="s">
        <v>889</v>
      </c>
      <c r="K64" s="123">
        <v>810920767</v>
      </c>
      <c r="L64" s="124" t="s">
        <v>1148</v>
      </c>
      <c r="M64" s="117">
        <v>1</v>
      </c>
      <c r="N64" s="124" t="s">
        <v>27</v>
      </c>
      <c r="O64" s="124" t="s">
        <v>1148</v>
      </c>
      <c r="P64" s="79"/>
    </row>
    <row r="65" spans="1:16" s="7" customFormat="1" ht="24.75" customHeight="1" outlineLevel="1" x14ac:dyDescent="0.25">
      <c r="A65" s="144">
        <v>18</v>
      </c>
      <c r="B65" s="122" t="s">
        <v>2688</v>
      </c>
      <c r="C65" s="124" t="s">
        <v>31</v>
      </c>
      <c r="D65" s="121" t="s">
        <v>2713</v>
      </c>
      <c r="E65" s="145">
        <v>43405</v>
      </c>
      <c r="F65" s="145">
        <v>43434</v>
      </c>
      <c r="G65" s="160">
        <f t="shared" si="3"/>
        <v>0.96666666666666667</v>
      </c>
      <c r="H65" s="122" t="s">
        <v>2714</v>
      </c>
      <c r="I65" s="121" t="s">
        <v>887</v>
      </c>
      <c r="J65" s="121" t="s">
        <v>889</v>
      </c>
      <c r="K65" s="123">
        <v>48134677</v>
      </c>
      <c r="L65" s="124" t="s">
        <v>1148</v>
      </c>
      <c r="M65" s="117">
        <v>1</v>
      </c>
      <c r="N65" s="124" t="s">
        <v>27</v>
      </c>
      <c r="O65" s="124" t="s">
        <v>1148</v>
      </c>
      <c r="P65" s="79"/>
    </row>
    <row r="66" spans="1:16" s="7" customFormat="1" ht="24.75" customHeight="1" outlineLevel="1" x14ac:dyDescent="0.25">
      <c r="A66" s="144">
        <v>19</v>
      </c>
      <c r="B66" s="122" t="s">
        <v>2688</v>
      </c>
      <c r="C66" s="124" t="s">
        <v>31</v>
      </c>
      <c r="D66" s="121" t="s">
        <v>2715</v>
      </c>
      <c r="E66" s="145">
        <v>43405</v>
      </c>
      <c r="F66" s="145">
        <v>43445</v>
      </c>
      <c r="G66" s="160">
        <f t="shared" si="3"/>
        <v>1.3333333333333333</v>
      </c>
      <c r="H66" s="122" t="s">
        <v>2703</v>
      </c>
      <c r="I66" s="121" t="s">
        <v>887</v>
      </c>
      <c r="J66" s="121" t="s">
        <v>889</v>
      </c>
      <c r="K66" s="123">
        <v>84571619</v>
      </c>
      <c r="L66" s="124" t="s">
        <v>1148</v>
      </c>
      <c r="M66" s="117">
        <v>1</v>
      </c>
      <c r="N66" s="124" t="s">
        <v>27</v>
      </c>
      <c r="O66" s="124" t="s">
        <v>1148</v>
      </c>
      <c r="P66" s="79"/>
    </row>
    <row r="67" spans="1:16" s="7" customFormat="1" ht="24.75" customHeight="1" outlineLevel="1" x14ac:dyDescent="0.25">
      <c r="A67" s="144">
        <v>20</v>
      </c>
      <c r="B67" s="122" t="s">
        <v>2688</v>
      </c>
      <c r="C67" s="124" t="s">
        <v>31</v>
      </c>
      <c r="D67" s="121" t="s">
        <v>2718</v>
      </c>
      <c r="E67" s="145">
        <v>42078</v>
      </c>
      <c r="F67" s="145">
        <v>42369</v>
      </c>
      <c r="G67" s="160">
        <f t="shared" si="3"/>
        <v>9.6999999999999993</v>
      </c>
      <c r="H67" s="122" t="s">
        <v>2719</v>
      </c>
      <c r="I67" s="121" t="s">
        <v>887</v>
      </c>
      <c r="J67" s="121" t="s">
        <v>889</v>
      </c>
      <c r="K67" s="123">
        <v>217205544</v>
      </c>
      <c r="L67" s="124" t="s">
        <v>26</v>
      </c>
      <c r="M67" s="117">
        <v>0.2</v>
      </c>
      <c r="N67" s="124" t="s">
        <v>27</v>
      </c>
      <c r="O67" s="124" t="s">
        <v>1148</v>
      </c>
      <c r="P67" s="79"/>
    </row>
    <row r="68" spans="1:16" s="7" customFormat="1" ht="24.75" customHeight="1" outlineLevel="1" x14ac:dyDescent="0.25">
      <c r="A68" s="144">
        <v>21</v>
      </c>
      <c r="B68" s="122" t="s">
        <v>2688</v>
      </c>
      <c r="C68" s="124" t="s">
        <v>31</v>
      </c>
      <c r="D68" s="121" t="s">
        <v>2720</v>
      </c>
      <c r="E68" s="145">
        <v>42309</v>
      </c>
      <c r="F68" s="145">
        <v>42369</v>
      </c>
      <c r="G68" s="160">
        <f t="shared" si="3"/>
        <v>2</v>
      </c>
      <c r="H68" s="122" t="s">
        <v>2721</v>
      </c>
      <c r="I68" s="121" t="s">
        <v>887</v>
      </c>
      <c r="J68" s="121" t="s">
        <v>889</v>
      </c>
      <c r="K68" s="123">
        <v>192818440</v>
      </c>
      <c r="L68" s="124" t="s">
        <v>26</v>
      </c>
      <c r="M68" s="117">
        <v>0.2</v>
      </c>
      <c r="N68" s="124" t="s">
        <v>27</v>
      </c>
      <c r="O68" s="124" t="s">
        <v>1148</v>
      </c>
      <c r="P68" s="79"/>
    </row>
    <row r="69" spans="1:16" s="7" customFormat="1" ht="24.75" customHeight="1" outlineLevel="1" x14ac:dyDescent="0.25">
      <c r="A69" s="144">
        <v>22</v>
      </c>
      <c r="B69" s="122" t="s">
        <v>2688</v>
      </c>
      <c r="C69" s="124" t="s">
        <v>31</v>
      </c>
      <c r="D69" s="121" t="s">
        <v>2722</v>
      </c>
      <c r="E69" s="145">
        <v>42418</v>
      </c>
      <c r="F69" s="145">
        <v>42582</v>
      </c>
      <c r="G69" s="160">
        <f t="shared" si="3"/>
        <v>5.4666666666666668</v>
      </c>
      <c r="H69" s="122" t="s">
        <v>2723</v>
      </c>
      <c r="I69" s="121" t="s">
        <v>887</v>
      </c>
      <c r="J69" s="121" t="s">
        <v>902</v>
      </c>
      <c r="K69" s="123">
        <v>104813520</v>
      </c>
      <c r="L69" s="124" t="s">
        <v>1148</v>
      </c>
      <c r="M69" s="117">
        <v>1</v>
      </c>
      <c r="N69" s="124" t="s">
        <v>27</v>
      </c>
      <c r="O69" s="124" t="s">
        <v>1148</v>
      </c>
      <c r="P69" s="79"/>
    </row>
    <row r="70" spans="1:16" s="7" customFormat="1" ht="24.75" customHeight="1" outlineLevel="1" x14ac:dyDescent="0.25">
      <c r="A70" s="144">
        <v>23</v>
      </c>
      <c r="B70" s="122" t="s">
        <v>2688</v>
      </c>
      <c r="C70" s="124" t="s">
        <v>31</v>
      </c>
      <c r="D70" s="121" t="s">
        <v>2724</v>
      </c>
      <c r="E70" s="145">
        <v>42405</v>
      </c>
      <c r="F70" s="145">
        <v>42582</v>
      </c>
      <c r="G70" s="160">
        <f t="shared" si="3"/>
        <v>5.9</v>
      </c>
      <c r="H70" s="122" t="s">
        <v>2725</v>
      </c>
      <c r="I70" s="121" t="s">
        <v>887</v>
      </c>
      <c r="J70" s="121" t="s">
        <v>913</v>
      </c>
      <c r="K70" s="123">
        <v>207611350</v>
      </c>
      <c r="L70" s="124" t="s">
        <v>1148</v>
      </c>
      <c r="M70" s="117">
        <v>1</v>
      </c>
      <c r="N70" s="124" t="s">
        <v>27</v>
      </c>
      <c r="O70" s="124" t="s">
        <v>1148</v>
      </c>
      <c r="P70" s="79"/>
    </row>
    <row r="71" spans="1:16" s="7" customFormat="1" ht="24.75" customHeight="1" outlineLevel="1" x14ac:dyDescent="0.25">
      <c r="A71" s="144">
        <v>24</v>
      </c>
      <c r="B71" s="122" t="s">
        <v>2688</v>
      </c>
      <c r="C71" s="124" t="s">
        <v>31</v>
      </c>
      <c r="D71" s="121" t="s">
        <v>2691</v>
      </c>
      <c r="E71" s="145">
        <v>42404</v>
      </c>
      <c r="F71" s="145">
        <v>42674</v>
      </c>
      <c r="G71" s="160">
        <f t="shared" si="3"/>
        <v>9</v>
      </c>
      <c r="H71" s="122" t="s">
        <v>2690</v>
      </c>
      <c r="I71" s="121" t="s">
        <v>887</v>
      </c>
      <c r="J71" s="121" t="s">
        <v>889</v>
      </c>
      <c r="K71" s="123">
        <v>1252020458</v>
      </c>
      <c r="L71" s="124" t="s">
        <v>1148</v>
      </c>
      <c r="M71" s="117">
        <v>1</v>
      </c>
      <c r="N71" s="124" t="s">
        <v>27</v>
      </c>
      <c r="O71" s="124" t="s">
        <v>1148</v>
      </c>
      <c r="P71" s="79"/>
    </row>
    <row r="72" spans="1:16" s="7" customFormat="1" ht="24.75" customHeight="1" outlineLevel="1" x14ac:dyDescent="0.25">
      <c r="A72" s="144">
        <v>25</v>
      </c>
      <c r="B72" s="122" t="s">
        <v>2688</v>
      </c>
      <c r="C72" s="124" t="s">
        <v>31</v>
      </c>
      <c r="D72" s="121" t="s">
        <v>2726</v>
      </c>
      <c r="E72" s="145">
        <v>43487</v>
      </c>
      <c r="F72" s="145">
        <v>43819</v>
      </c>
      <c r="G72" s="160">
        <f t="shared" si="3"/>
        <v>11.066666666666666</v>
      </c>
      <c r="H72" s="122" t="s">
        <v>2706</v>
      </c>
      <c r="I72" s="121" t="s">
        <v>887</v>
      </c>
      <c r="J72" s="121" t="s">
        <v>889</v>
      </c>
      <c r="K72" s="123">
        <v>493954008</v>
      </c>
      <c r="L72" s="124" t="s">
        <v>1148</v>
      </c>
      <c r="M72" s="117">
        <v>1</v>
      </c>
      <c r="N72" s="124" t="s">
        <v>27</v>
      </c>
      <c r="O72" s="124" t="s">
        <v>1148</v>
      </c>
      <c r="P72" s="79"/>
    </row>
    <row r="73" spans="1:16" s="7" customFormat="1" ht="24.75" customHeight="1" outlineLevel="1" x14ac:dyDescent="0.25">
      <c r="A73" s="144">
        <v>26</v>
      </c>
      <c r="B73" s="122" t="s">
        <v>2688</v>
      </c>
      <c r="C73" s="124" t="s">
        <v>31</v>
      </c>
      <c r="D73" s="121" t="s">
        <v>2727</v>
      </c>
      <c r="E73" s="145">
        <v>43487</v>
      </c>
      <c r="F73" s="145">
        <v>43819</v>
      </c>
      <c r="G73" s="160">
        <f t="shared" si="3"/>
        <v>11.066666666666666</v>
      </c>
      <c r="H73" s="122" t="s">
        <v>2705</v>
      </c>
      <c r="I73" s="121" t="s">
        <v>887</v>
      </c>
      <c r="J73" s="121" t="s">
        <v>902</v>
      </c>
      <c r="K73" s="123">
        <v>252833796</v>
      </c>
      <c r="L73" s="124" t="s">
        <v>1148</v>
      </c>
      <c r="M73" s="117">
        <v>1</v>
      </c>
      <c r="N73" s="124" t="s">
        <v>27</v>
      </c>
      <c r="O73" s="124" t="s">
        <v>1148</v>
      </c>
      <c r="P73" s="79"/>
    </row>
    <row r="74" spans="1:16" s="7" customFormat="1" ht="24.75" customHeight="1" outlineLevel="1" x14ac:dyDescent="0.25">
      <c r="A74" s="144">
        <v>27</v>
      </c>
      <c r="B74" s="122" t="s">
        <v>2732</v>
      </c>
      <c r="C74" s="124" t="s">
        <v>31</v>
      </c>
      <c r="D74" s="121" t="s">
        <v>2728</v>
      </c>
      <c r="E74" s="145">
        <v>43311</v>
      </c>
      <c r="F74" s="145">
        <v>43404</v>
      </c>
      <c r="G74" s="160">
        <f t="shared" si="3"/>
        <v>3.1</v>
      </c>
      <c r="H74" s="122" t="s">
        <v>2729</v>
      </c>
      <c r="I74" s="121" t="s">
        <v>208</v>
      </c>
      <c r="J74" s="121" t="s">
        <v>247</v>
      </c>
      <c r="K74" s="123">
        <v>1023675669</v>
      </c>
      <c r="L74" s="124" t="s">
        <v>1148</v>
      </c>
      <c r="M74" s="117">
        <v>1</v>
      </c>
      <c r="N74" s="124" t="s">
        <v>27</v>
      </c>
      <c r="O74" s="124" t="s">
        <v>26</v>
      </c>
      <c r="P74" s="79"/>
    </row>
    <row r="75" spans="1:16" s="7" customFormat="1" ht="24.75" customHeight="1" outlineLevel="1" x14ac:dyDescent="0.25">
      <c r="A75" s="144">
        <v>28</v>
      </c>
      <c r="B75" s="122" t="s">
        <v>2732</v>
      </c>
      <c r="C75" s="124" t="s">
        <v>31</v>
      </c>
      <c r="D75" s="121" t="s">
        <v>2730</v>
      </c>
      <c r="E75" s="145">
        <v>43405</v>
      </c>
      <c r="F75" s="145">
        <v>43434</v>
      </c>
      <c r="G75" s="160">
        <f t="shared" si="3"/>
        <v>0.96666666666666667</v>
      </c>
      <c r="H75" s="122" t="s">
        <v>2731</v>
      </c>
      <c r="I75" s="121" t="s">
        <v>208</v>
      </c>
      <c r="J75" s="121" t="s">
        <v>247</v>
      </c>
      <c r="K75" s="123">
        <v>334548823</v>
      </c>
      <c r="L75" s="124" t="s">
        <v>1148</v>
      </c>
      <c r="M75" s="117">
        <v>1</v>
      </c>
      <c r="N75" s="124" t="s">
        <v>27</v>
      </c>
      <c r="O75" s="124" t="s">
        <v>1148</v>
      </c>
      <c r="P75" s="79"/>
    </row>
    <row r="76" spans="1:16" s="7" customFormat="1" ht="24.75" customHeight="1" outlineLevel="1" x14ac:dyDescent="0.25">
      <c r="A76" s="144">
        <v>29</v>
      </c>
      <c r="B76" s="122" t="s">
        <v>2688</v>
      </c>
      <c r="C76" s="124" t="s">
        <v>31</v>
      </c>
      <c r="D76" s="121" t="s">
        <v>2677</v>
      </c>
      <c r="E76" s="145">
        <v>43886</v>
      </c>
      <c r="F76" s="145">
        <v>44195</v>
      </c>
      <c r="G76" s="160">
        <f t="shared" si="3"/>
        <v>10.3</v>
      </c>
      <c r="H76" s="122" t="s">
        <v>2681</v>
      </c>
      <c r="I76" s="121" t="s">
        <v>887</v>
      </c>
      <c r="J76" s="121" t="s">
        <v>889</v>
      </c>
      <c r="K76" s="123">
        <v>540591889</v>
      </c>
      <c r="L76" s="124" t="s">
        <v>1148</v>
      </c>
      <c r="M76" s="173">
        <v>1</v>
      </c>
      <c r="N76" s="124" t="s">
        <v>1151</v>
      </c>
      <c r="O76" s="124" t="s">
        <v>1148</v>
      </c>
      <c r="P76" s="79"/>
    </row>
    <row r="77" spans="1:16" s="7" customFormat="1" ht="24.75" customHeight="1" outlineLevel="1" x14ac:dyDescent="0.25">
      <c r="A77" s="144">
        <v>30</v>
      </c>
      <c r="B77" s="122" t="s">
        <v>2688</v>
      </c>
      <c r="C77" s="124" t="s">
        <v>31</v>
      </c>
      <c r="D77" s="121" t="s">
        <v>2678</v>
      </c>
      <c r="E77" s="145">
        <v>43886</v>
      </c>
      <c r="F77" s="145">
        <v>44196</v>
      </c>
      <c r="G77" s="160">
        <f t="shared" si="3"/>
        <v>10.333333333333334</v>
      </c>
      <c r="H77" s="122" t="s">
        <v>2682</v>
      </c>
      <c r="I77" s="121" t="s">
        <v>887</v>
      </c>
      <c r="J77" s="121" t="s">
        <v>902</v>
      </c>
      <c r="K77" s="68">
        <v>1873960812</v>
      </c>
      <c r="L77" s="124" t="s">
        <v>1148</v>
      </c>
      <c r="M77" s="173">
        <v>1</v>
      </c>
      <c r="N77" s="124" t="s">
        <v>1151</v>
      </c>
      <c r="O77" s="124" t="s">
        <v>1148</v>
      </c>
      <c r="P77" s="79"/>
    </row>
    <row r="78" spans="1:16" s="7" customFormat="1" ht="24.75" customHeight="1" outlineLevel="1" x14ac:dyDescent="0.25">
      <c r="A78" s="144">
        <v>31</v>
      </c>
      <c r="B78" s="122" t="s">
        <v>2688</v>
      </c>
      <c r="C78" s="124" t="s">
        <v>31</v>
      </c>
      <c r="D78" s="121" t="s">
        <v>2679</v>
      </c>
      <c r="E78" s="145">
        <v>43886</v>
      </c>
      <c r="F78" s="145">
        <v>44196</v>
      </c>
      <c r="G78" s="160">
        <f t="shared" si="3"/>
        <v>10.333333333333334</v>
      </c>
      <c r="H78" s="122" t="s">
        <v>2683</v>
      </c>
      <c r="I78" s="121" t="s">
        <v>887</v>
      </c>
      <c r="J78" s="121" t="s">
        <v>902</v>
      </c>
      <c r="K78" s="68">
        <v>288477663</v>
      </c>
      <c r="L78" s="124" t="s">
        <v>1148</v>
      </c>
      <c r="M78" s="173">
        <v>1</v>
      </c>
      <c r="N78" s="124" t="s">
        <v>1151</v>
      </c>
      <c r="O78" s="124" t="s">
        <v>1148</v>
      </c>
      <c r="P78" s="79"/>
    </row>
    <row r="79" spans="1:16" s="7" customFormat="1" ht="24.75" customHeight="1" outlineLevel="1" x14ac:dyDescent="0.25">
      <c r="A79" s="144">
        <v>32</v>
      </c>
      <c r="B79" s="122" t="s">
        <v>2688</v>
      </c>
      <c r="C79" s="124" t="s">
        <v>31</v>
      </c>
      <c r="D79" s="121" t="s">
        <v>2680</v>
      </c>
      <c r="E79" s="145">
        <v>43886</v>
      </c>
      <c r="F79" s="145">
        <v>44196</v>
      </c>
      <c r="G79" s="160">
        <f t="shared" si="3"/>
        <v>10.333333333333334</v>
      </c>
      <c r="H79" s="122" t="s">
        <v>2683</v>
      </c>
      <c r="I79" s="121" t="s">
        <v>887</v>
      </c>
      <c r="J79" s="121" t="s">
        <v>889</v>
      </c>
      <c r="K79" s="68">
        <v>839218461</v>
      </c>
      <c r="L79" s="124" t="s">
        <v>1148</v>
      </c>
      <c r="M79" s="173">
        <v>1</v>
      </c>
      <c r="N79" s="124" t="s">
        <v>1151</v>
      </c>
      <c r="O79" s="124" t="s">
        <v>1148</v>
      </c>
      <c r="P79" s="79"/>
    </row>
    <row r="80" spans="1:16" s="7" customFormat="1" ht="24.75" customHeight="1" outlineLevel="1" x14ac:dyDescent="0.25">
      <c r="A80" s="144">
        <v>33</v>
      </c>
      <c r="B80" s="122" t="s">
        <v>2738</v>
      </c>
      <c r="C80" s="124" t="s">
        <v>32</v>
      </c>
      <c r="D80" s="121" t="s">
        <v>2736</v>
      </c>
      <c r="E80" s="145">
        <v>40211</v>
      </c>
      <c r="F80" s="145">
        <v>40512</v>
      </c>
      <c r="G80" s="160">
        <f t="shared" si="3"/>
        <v>10.033333333333333</v>
      </c>
      <c r="H80" s="122" t="s">
        <v>2737</v>
      </c>
      <c r="I80" s="121" t="s">
        <v>887</v>
      </c>
      <c r="J80" s="121" t="s">
        <v>889</v>
      </c>
      <c r="K80" s="123">
        <v>105600000</v>
      </c>
      <c r="L80" s="124" t="s">
        <v>1148</v>
      </c>
      <c r="M80" s="117">
        <v>1</v>
      </c>
      <c r="N80" s="124" t="s">
        <v>27</v>
      </c>
      <c r="O80" s="124" t="s">
        <v>1148</v>
      </c>
      <c r="P80" s="79"/>
    </row>
    <row r="81" spans="1:16" s="7" customFormat="1" ht="24.75" customHeight="1" outlineLevel="1" x14ac:dyDescent="0.25">
      <c r="A81" s="144">
        <v>34</v>
      </c>
      <c r="B81" s="122" t="s">
        <v>2738</v>
      </c>
      <c r="C81" s="124" t="s">
        <v>32</v>
      </c>
      <c r="D81" s="121" t="s">
        <v>2739</v>
      </c>
      <c r="E81" s="145">
        <v>40940</v>
      </c>
      <c r="F81" s="145">
        <v>41090</v>
      </c>
      <c r="G81" s="160">
        <f t="shared" si="3"/>
        <v>5</v>
      </c>
      <c r="H81" s="122" t="s">
        <v>2740</v>
      </c>
      <c r="I81" s="121" t="s">
        <v>887</v>
      </c>
      <c r="J81" s="121" t="s">
        <v>889</v>
      </c>
      <c r="K81" s="123">
        <v>40600000</v>
      </c>
      <c r="L81" s="124" t="s">
        <v>1148</v>
      </c>
      <c r="M81" s="117">
        <v>1</v>
      </c>
      <c r="N81" s="124" t="s">
        <v>27</v>
      </c>
      <c r="O81" s="124" t="s">
        <v>1148</v>
      </c>
      <c r="P81" s="79"/>
    </row>
    <row r="82" spans="1:16" s="7" customFormat="1" ht="24.75" customHeight="1" outlineLevel="1" x14ac:dyDescent="0.25">
      <c r="A82" s="144">
        <v>35</v>
      </c>
      <c r="B82" s="122" t="s">
        <v>2738</v>
      </c>
      <c r="C82" s="124" t="s">
        <v>32</v>
      </c>
      <c r="D82" s="121" t="s">
        <v>2741</v>
      </c>
      <c r="E82" s="145">
        <v>40579</v>
      </c>
      <c r="F82" s="145">
        <v>40877</v>
      </c>
      <c r="G82" s="160">
        <f t="shared" si="3"/>
        <v>9.9333333333333336</v>
      </c>
      <c r="H82" s="122" t="s">
        <v>2742</v>
      </c>
      <c r="I82" s="121" t="s">
        <v>887</v>
      </c>
      <c r="J82" s="121" t="s">
        <v>889</v>
      </c>
      <c r="K82" s="123">
        <v>85800000</v>
      </c>
      <c r="L82" s="124" t="s">
        <v>1148</v>
      </c>
      <c r="M82" s="117">
        <v>1</v>
      </c>
      <c r="N82" s="124" t="s">
        <v>27</v>
      </c>
      <c r="O82" s="124" t="s">
        <v>1148</v>
      </c>
      <c r="P82" s="79"/>
    </row>
    <row r="83" spans="1:16" s="7" customFormat="1" ht="24.75" customHeight="1" outlineLevel="1" x14ac:dyDescent="0.25">
      <c r="A83" s="144">
        <v>36</v>
      </c>
      <c r="B83" s="122" t="s">
        <v>2743</v>
      </c>
      <c r="C83" s="124" t="s">
        <v>32</v>
      </c>
      <c r="D83" s="121" t="s">
        <v>2744</v>
      </c>
      <c r="E83" s="145">
        <v>41105</v>
      </c>
      <c r="F83" s="145">
        <v>41228</v>
      </c>
      <c r="G83" s="160">
        <f t="shared" si="3"/>
        <v>4.0999999999999996</v>
      </c>
      <c r="H83" s="122" t="s">
        <v>2745</v>
      </c>
      <c r="I83" s="121" t="s">
        <v>887</v>
      </c>
      <c r="J83" s="121" t="s">
        <v>913</v>
      </c>
      <c r="K83" s="123">
        <v>39020000</v>
      </c>
      <c r="L83" s="124" t="s">
        <v>1148</v>
      </c>
      <c r="M83" s="117">
        <v>1</v>
      </c>
      <c r="N83" s="124" t="s">
        <v>27</v>
      </c>
      <c r="O83" s="124" t="s">
        <v>1148</v>
      </c>
      <c r="P83" s="79"/>
    </row>
    <row r="84" spans="1:16" s="7" customFormat="1" ht="24.75" customHeight="1" outlineLevel="1" x14ac:dyDescent="0.25">
      <c r="A84" s="144">
        <v>37</v>
      </c>
      <c r="B84" s="122" t="s">
        <v>2743</v>
      </c>
      <c r="C84" s="124" t="s">
        <v>32</v>
      </c>
      <c r="D84" s="121" t="s">
        <v>2746</v>
      </c>
      <c r="E84" s="145">
        <v>41310</v>
      </c>
      <c r="F84" s="145">
        <v>41435</v>
      </c>
      <c r="G84" s="160">
        <f t="shared" si="3"/>
        <v>4.166666666666667</v>
      </c>
      <c r="H84" s="122" t="s">
        <v>2747</v>
      </c>
      <c r="I84" s="121" t="s">
        <v>887</v>
      </c>
      <c r="J84" s="121" t="s">
        <v>913</v>
      </c>
      <c r="K84" s="123">
        <v>25320000</v>
      </c>
      <c r="L84" s="124" t="s">
        <v>1148</v>
      </c>
      <c r="M84" s="117">
        <v>1</v>
      </c>
      <c r="N84" s="124" t="s">
        <v>27</v>
      </c>
      <c r="O84" s="124" t="s">
        <v>1148</v>
      </c>
      <c r="P84" s="79"/>
    </row>
    <row r="85" spans="1:16" s="7" customFormat="1" ht="24.75" customHeight="1" outlineLevel="1" x14ac:dyDescent="0.25">
      <c r="A85" s="144">
        <v>38</v>
      </c>
      <c r="B85" s="122" t="s">
        <v>2743</v>
      </c>
      <c r="C85" s="124" t="s">
        <v>32</v>
      </c>
      <c r="D85" s="121" t="s">
        <v>2748</v>
      </c>
      <c r="E85" s="145">
        <v>40009</v>
      </c>
      <c r="F85" s="145">
        <v>40127</v>
      </c>
      <c r="G85" s="160">
        <f t="shared" si="3"/>
        <v>3.9333333333333331</v>
      </c>
      <c r="H85" s="122" t="s">
        <v>2749</v>
      </c>
      <c r="I85" s="121" t="s">
        <v>887</v>
      </c>
      <c r="J85" s="121" t="s">
        <v>913</v>
      </c>
      <c r="K85" s="123">
        <v>33150000</v>
      </c>
      <c r="L85" s="124" t="s">
        <v>1148</v>
      </c>
      <c r="M85" s="117">
        <v>1</v>
      </c>
      <c r="N85" s="124" t="s">
        <v>27</v>
      </c>
      <c r="O85" s="124" t="s">
        <v>1148</v>
      </c>
      <c r="P85" s="79"/>
    </row>
    <row r="86" spans="1:16" s="7" customFormat="1" ht="24.75" customHeight="1" outlineLevel="1" x14ac:dyDescent="0.25">
      <c r="A86" s="144">
        <v>39</v>
      </c>
      <c r="B86" s="122" t="s">
        <v>2743</v>
      </c>
      <c r="C86" s="124" t="s">
        <v>32</v>
      </c>
      <c r="D86" s="121" t="s">
        <v>2750</v>
      </c>
      <c r="E86" s="145">
        <v>39849</v>
      </c>
      <c r="F86" s="145">
        <v>39974</v>
      </c>
      <c r="G86" s="160">
        <f t="shared" si="3"/>
        <v>4.166666666666667</v>
      </c>
      <c r="H86" s="122" t="s">
        <v>2751</v>
      </c>
      <c r="I86" s="121" t="s">
        <v>887</v>
      </c>
      <c r="J86" s="121" t="s">
        <v>913</v>
      </c>
      <c r="K86" s="123">
        <v>32200000</v>
      </c>
      <c r="L86" s="124" t="s">
        <v>1148</v>
      </c>
      <c r="M86" s="117">
        <v>1</v>
      </c>
      <c r="N86" s="124" t="s">
        <v>27</v>
      </c>
      <c r="O86" s="124" t="s">
        <v>1148</v>
      </c>
      <c r="P86" s="79"/>
    </row>
    <row r="87" spans="1:16" s="7" customFormat="1" ht="24.75" customHeight="1" outlineLevel="1" x14ac:dyDescent="0.25">
      <c r="A87" s="144">
        <v>40</v>
      </c>
      <c r="B87" s="122" t="s">
        <v>2752</v>
      </c>
      <c r="C87" s="124" t="s">
        <v>32</v>
      </c>
      <c r="D87" s="121" t="s">
        <v>2753</v>
      </c>
      <c r="E87" s="145">
        <v>41624</v>
      </c>
      <c r="F87" s="145">
        <v>41633</v>
      </c>
      <c r="G87" s="160">
        <f t="shared" si="3"/>
        <v>0.3</v>
      </c>
      <c r="H87" s="122" t="s">
        <v>2754</v>
      </c>
      <c r="I87" s="121" t="s">
        <v>887</v>
      </c>
      <c r="J87" s="121" t="s">
        <v>889</v>
      </c>
      <c r="K87" s="123">
        <v>10000000</v>
      </c>
      <c r="L87" s="124" t="s">
        <v>1148</v>
      </c>
      <c r="M87" s="117">
        <v>1</v>
      </c>
      <c r="N87" s="124" t="s">
        <v>27</v>
      </c>
      <c r="O87" s="124" t="s">
        <v>1148</v>
      </c>
      <c r="P87" s="79"/>
    </row>
    <row r="88" spans="1:16" s="7" customFormat="1" ht="24.75" customHeight="1" outlineLevel="1" x14ac:dyDescent="0.25">
      <c r="A88" s="144">
        <v>41</v>
      </c>
      <c r="B88" s="122" t="s">
        <v>2755</v>
      </c>
      <c r="C88" s="124" t="s">
        <v>32</v>
      </c>
      <c r="D88" s="121" t="s">
        <v>2756</v>
      </c>
      <c r="E88" s="145">
        <v>42815</v>
      </c>
      <c r="F88" s="145">
        <v>43069</v>
      </c>
      <c r="G88" s="160">
        <f t="shared" si="3"/>
        <v>8.4666666666666668</v>
      </c>
      <c r="H88" s="122" t="s">
        <v>2757</v>
      </c>
      <c r="I88" s="121" t="s">
        <v>887</v>
      </c>
      <c r="J88" s="121" t="s">
        <v>951</v>
      </c>
      <c r="K88" s="123">
        <v>106784640</v>
      </c>
      <c r="L88" s="124" t="s">
        <v>1148</v>
      </c>
      <c r="M88" s="117">
        <v>1</v>
      </c>
      <c r="N88" s="124" t="s">
        <v>27</v>
      </c>
      <c r="O88" s="124" t="s">
        <v>1148</v>
      </c>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2677</v>
      </c>
      <c r="E114" s="145">
        <v>43886</v>
      </c>
      <c r="F114" s="145">
        <v>44195</v>
      </c>
      <c r="G114" s="160">
        <f>IF(AND(E114&lt;&gt;"",F114&lt;&gt;""),((F114-E114)/30),"")</f>
        <v>10.3</v>
      </c>
      <c r="H114" s="122" t="s">
        <v>2681</v>
      </c>
      <c r="I114" s="121" t="s">
        <v>887</v>
      </c>
      <c r="J114" s="121" t="s">
        <v>889</v>
      </c>
      <c r="K114" s="123">
        <v>540591889</v>
      </c>
      <c r="L114" s="100">
        <f>+IF(AND(K114&gt;0,O114="Ejecución"),(K114/877802)*Tabla28[[#This Row],[% participación]],IF(AND(K114&gt;0,O114&lt;&gt;"Ejecución"),"-",""))</f>
        <v>615.84718307773278</v>
      </c>
      <c r="M114" s="124" t="s">
        <v>1148</v>
      </c>
      <c r="N114" s="173">
        <v>1</v>
      </c>
      <c r="O114" s="162" t="s">
        <v>1150</v>
      </c>
      <c r="P114" s="78"/>
    </row>
    <row r="115" spans="1:16" s="6" customFormat="1" ht="24.75" customHeight="1" x14ac:dyDescent="0.25">
      <c r="A115" s="143">
        <v>2</v>
      </c>
      <c r="B115" s="161" t="s">
        <v>2665</v>
      </c>
      <c r="C115" s="163" t="s">
        <v>31</v>
      </c>
      <c r="D115" s="63" t="s">
        <v>2678</v>
      </c>
      <c r="E115" s="145">
        <v>43886</v>
      </c>
      <c r="F115" s="145">
        <v>44196</v>
      </c>
      <c r="G115" s="160">
        <f t="shared" ref="G115:G116" si="4">IF(AND(E115&lt;&gt;"",F115&lt;&gt;""),((F115-E115)/30),"")</f>
        <v>10.333333333333334</v>
      </c>
      <c r="H115" s="64" t="s">
        <v>2682</v>
      </c>
      <c r="I115" s="121" t="s">
        <v>887</v>
      </c>
      <c r="J115" s="63" t="s">
        <v>902</v>
      </c>
      <c r="K115" s="68">
        <v>1873960812</v>
      </c>
      <c r="L115" s="100">
        <f>+IF(AND(K115&gt;0,O115="Ejecución"),(K115/877802)*Tabla28[[#This Row],[% participación]],IF(AND(K115&gt;0,O115&lt;&gt;"Ejecución"),"-",""))</f>
        <v>2134.8331537180366</v>
      </c>
      <c r="M115" s="65" t="s">
        <v>1148</v>
      </c>
      <c r="N115" s="173">
        <v>1</v>
      </c>
      <c r="O115" s="162" t="s">
        <v>1150</v>
      </c>
      <c r="P115" s="78"/>
    </row>
    <row r="116" spans="1:16" s="6" customFormat="1" ht="24.75" customHeight="1" x14ac:dyDescent="0.25">
      <c r="A116" s="143">
        <v>3</v>
      </c>
      <c r="B116" s="161" t="s">
        <v>2665</v>
      </c>
      <c r="C116" s="163" t="s">
        <v>31</v>
      </c>
      <c r="D116" s="63" t="s">
        <v>2679</v>
      </c>
      <c r="E116" s="145">
        <v>43886</v>
      </c>
      <c r="F116" s="145">
        <v>44196</v>
      </c>
      <c r="G116" s="160">
        <f t="shared" si="4"/>
        <v>10.333333333333334</v>
      </c>
      <c r="H116" s="64" t="s">
        <v>2683</v>
      </c>
      <c r="I116" s="121" t="s">
        <v>887</v>
      </c>
      <c r="J116" s="63" t="s">
        <v>902</v>
      </c>
      <c r="K116" s="68">
        <v>288477663</v>
      </c>
      <c r="L116" s="100">
        <f>+IF(AND(K116&gt;0,O116="Ejecución"),(K116/877802)*Tabla28[[#This Row],[% participación]],IF(AND(K116&gt;0,O116&lt;&gt;"Ejecución"),"-",""))</f>
        <v>328.63637016092468</v>
      </c>
      <c r="M116" s="65" t="s">
        <v>1148</v>
      </c>
      <c r="N116" s="173">
        <v>1</v>
      </c>
      <c r="O116" s="162" t="s">
        <v>1150</v>
      </c>
      <c r="P116" s="78"/>
    </row>
    <row r="117" spans="1:16" s="6" customFormat="1" ht="24.75" customHeight="1" outlineLevel="1" x14ac:dyDescent="0.25">
      <c r="A117" s="143">
        <v>4</v>
      </c>
      <c r="B117" s="161" t="s">
        <v>2665</v>
      </c>
      <c r="C117" s="163" t="s">
        <v>31</v>
      </c>
      <c r="D117" s="63" t="s">
        <v>2680</v>
      </c>
      <c r="E117" s="145">
        <v>43886</v>
      </c>
      <c r="F117" s="145">
        <v>44196</v>
      </c>
      <c r="G117" s="160">
        <f t="shared" ref="G117:G159" si="5">IF(AND(E117&lt;&gt;"",F117&lt;&gt;""),((F117-E117)/30),"")</f>
        <v>10.333333333333334</v>
      </c>
      <c r="H117" s="64" t="s">
        <v>2683</v>
      </c>
      <c r="I117" s="121" t="s">
        <v>887</v>
      </c>
      <c r="J117" s="63" t="s">
        <v>889</v>
      </c>
      <c r="K117" s="68">
        <v>839218461</v>
      </c>
      <c r="L117" s="100">
        <f>+IF(AND(K117&gt;0,O117="Ejecución"),(K117/877802)*Tabla28[[#This Row],[% participación]],IF(AND(K117&gt;0,O117&lt;&gt;"Ejecución"),"-",""))</f>
        <v>956.04528242132051</v>
      </c>
      <c r="M117" s="65" t="s">
        <v>1148</v>
      </c>
      <c r="N117" s="173">
        <v>1</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0.02</v>
      </c>
      <c r="G179" s="165">
        <f>IF(F179&gt;0,SUM(E179+F179),"")</f>
        <v>0.04</v>
      </c>
      <c r="H179" s="5"/>
      <c r="I179" s="191" t="s">
        <v>2671</v>
      </c>
      <c r="J179" s="191"/>
      <c r="K179" s="191"/>
      <c r="L179" s="191"/>
      <c r="M179" s="172">
        <v>0.04</v>
      </c>
      <c r="O179" s="8"/>
      <c r="Q179" s="19"/>
      <c r="R179" s="159">
        <f>IF(M179&gt;0,SUM(L179+M179),"")</f>
        <v>0.04</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0.04</v>
      </c>
      <c r="D185" s="91" t="s">
        <v>2628</v>
      </c>
      <c r="E185" s="94">
        <f>+(C185*SUM(K20:K35))</f>
        <v>65221898.880000003</v>
      </c>
      <c r="F185" s="92"/>
      <c r="G185" s="93"/>
      <c r="H185" s="88"/>
      <c r="I185" s="90" t="s">
        <v>2627</v>
      </c>
      <c r="J185" s="166">
        <f>+SUM(M179:M183)</f>
        <v>0.04</v>
      </c>
      <c r="K185" s="236" t="s">
        <v>2628</v>
      </c>
      <c r="L185" s="236"/>
      <c r="M185" s="94">
        <f>+J185*(SUM(K20:K35))</f>
        <v>65221898.880000003</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32470</v>
      </c>
      <c r="D193" s="5"/>
      <c r="E193" s="126">
        <v>353</v>
      </c>
      <c r="F193" s="5"/>
      <c r="G193" s="5"/>
      <c r="H193" s="147" t="s">
        <v>2733</v>
      </c>
      <c r="J193" s="5"/>
      <c r="K193" s="127">
        <v>42078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2685</v>
      </c>
      <c r="J211" s="27" t="s">
        <v>2622</v>
      </c>
      <c r="K211" s="148" t="s">
        <v>2735</v>
      </c>
      <c r="L211" s="21"/>
      <c r="M211" s="21"/>
      <c r="N211" s="21"/>
      <c r="O211" s="8"/>
    </row>
    <row r="212" spans="1:15" x14ac:dyDescent="0.25">
      <c r="A212" s="9"/>
      <c r="B212" s="27" t="s">
        <v>2619</v>
      </c>
      <c r="C212" s="147" t="s">
        <v>2684</v>
      </c>
      <c r="D212" s="21"/>
      <c r="G212" s="27" t="s">
        <v>2621</v>
      </c>
      <c r="H212" s="148" t="s">
        <v>2686</v>
      </c>
      <c r="J212" s="27" t="s">
        <v>2623</v>
      </c>
      <c r="K212" s="147" t="s">
        <v>2734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9" fitToHeight="0" orientation="landscape" r:id="rId1"/>
  <rowBreaks count="2" manualBreakCount="2">
    <brk id="107" max="16383" man="1"/>
    <brk id="186" max="14" man="1"/>
  </rowBreaks>
  <colBreaks count="1" manualBreakCount="1">
    <brk id="15" max="1048575" man="1"/>
  </colBreaks>
  <ignoredErrors>
    <ignoredError sqref="B106:B107 D123:D160 M122:M160 G114:G121 L106:L107 G122:J160 L90 G48:G90 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purl.org/dc/terms/"/>
    <ds:schemaRef ds:uri="http://schemas.microsoft.com/office/2006/documentManagement/types"/>
    <ds:schemaRef ds:uri="http://schemas.openxmlformats.org/package/2006/metadata/core-properties"/>
    <ds:schemaRef ds:uri="4fb10211-09fb-4e80-9f0b-184718d5d98c"/>
    <ds:schemaRef ds:uri="http://purl.org/dc/dcmitype/"/>
    <ds:schemaRef ds:uri="http://www.w3.org/XML/1998/namespace"/>
    <ds:schemaRef ds:uri="a65d333d-5b59-4810-bc94-b80d9325abbc"/>
    <ds:schemaRef ds:uri="http://schemas.microsoft.com/office/infopath/2007/PartnerControls"/>
    <ds:schemaRef ds:uri="http://schemas.microsoft.com/office/2006/metadata/properties"/>
    <ds:schemaRef ds:uri="http://purl.org/dc/elements/1.1/"/>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2020-12-29T17:10:09Z</cp:lastPrinted>
  <dcterms:created xsi:type="dcterms:W3CDTF">2020-10-14T21:57:42Z</dcterms:created>
  <dcterms:modified xsi:type="dcterms:W3CDTF">2020-12-29T18:23:06Z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