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PARA INVITACIONES ICBF\MANIFESTACIONES DE INTERES\BETTO\MANIFESTACIONES\MI_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1" i="12" l="1"/>
  <c r="N140" i="12"/>
  <c r="N139" i="12"/>
  <c r="N138" i="12"/>
  <c r="N137" i="12"/>
  <c r="N136" i="12"/>
  <c r="N135" i="12"/>
  <c r="N134" i="12"/>
  <c r="N133" i="12"/>
  <c r="N132" i="12"/>
  <c r="N131" i="12"/>
  <c r="N130" i="12"/>
  <c r="N129" i="12"/>
  <c r="N128" i="12"/>
  <c r="N127" i="12"/>
  <c r="N126" i="12"/>
  <c r="N12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<sst xmlns="http://schemas.openxmlformats.org/spreadsheetml/2006/main" count="3646" uniqueCount="2711">
  <si>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</si>
  <si>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</si>
  <si>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</si>
  <si>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</si>
  <si>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</si>
  <si>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</si>
  <si>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</si>
  <si>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</si>
  <si>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</si>
  <si>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</si>
  <si>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</si>
  <si>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</si>
  <si>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</si>
  <si>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</si>
  <si>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</si>
  <si>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</si>
  <si>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</si>
  <si>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</si>
  <si>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</si>
  <si>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</si>
  <si>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</si>
  <si>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</si>
  <si>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</si>
  <si>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</si>
  <si>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</si>
  <si>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</si>
  <si>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</si>
  <si>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</si>
  <si>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</si>
  <si>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</si>
  <si>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</si>
  <si>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</si>
  <si>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</si>
  <si>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</si>
  <si>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</si>
  <si>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</si>
  <si>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</si>
  <si>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</si>
  <si>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</si>
  <si>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</si>
  <si>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</si>
  <si>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</si>
  <si>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</si>
  <si>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</si>
  <si>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</si>
  <si>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</si>
  <si>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</si>
  <si>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</si>
  <si>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</si>
  <si>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</si>
  <si>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</si>
  <si>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</si>
  <si>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</si>
  <si>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</si>
  <si>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</si>
  <si>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</si>
  <si>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</si>
  <si>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</si>
  <si>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</si>
  <si>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</si>
  <si>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</si>
  <si>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</si>
  <si>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</si>
  <si>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</si>
  <si>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</si>
  <si>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</si>
  <si>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</si>
  <si>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</si>
  <si>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</si>
  <si>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</si>
  <si>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</si>
  <si>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</si>
  <si>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</si>
  <si>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</si>
  <si>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</si>
  <si>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</si>
  <si>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</si>
  <si>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</si>
  <si>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</si>
  <si>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</si>
  <si>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</si>
  <si>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</si>
  <si>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</si>
  <si>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</si>
  <si>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</si>
  <si>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</si>
  <si>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</si>
  <si>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</si>
  <si>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</si>
  <si>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</si>
  <si>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</si>
  <si>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</si>
  <si>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</si>
  <si>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</si>
  <si>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</si>
  <si>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</si>
  <si>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</si>
  <si>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</si>
  <si>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</si>
  <si>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</si>
  <si>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</si>
  <si>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</si>
  <si>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</si>
  <si>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</si>
  <si>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</si>
  <si>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</si>
  <si>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</si>
  <si>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</si>
  <si>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</si>
  <si>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</si>
  <si>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</si>
  <si>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</si>
  <si>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</si>
  <si>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</si>
  <si>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</si>
  <si>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</si>
  <si>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</si>
  <si>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</si>
  <si>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</si>
  <si>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</si>
  <si>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</si>
  <si>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</si>
  <si>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</si>
  <si>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</si>
  <si>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</si>
  <si>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</si>
  <si>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</si>
  <si>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</si>
  <si>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</si>
  <si>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</si>
  <si>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</si>
  <si>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</si>
  <si>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</si>
  <si>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</si>
  <si>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</si>
  <si>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</si>
  <si>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</si>
  <si>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</si>
  <si>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</si>
  <si>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</si>
  <si>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</si>
  <si>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</si>
  <si>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</si>
  <si>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</si>
  <si>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</si>
  <si>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</si>
  <si>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</si>
  <si>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</si>
  <si>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</si>
  <si>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</si>
  <si>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</si>
  <si>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</si>
  <si>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</si>
  <si>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</si>
  <si>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</si>
  <si>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</si>
  <si>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</si>
  <si>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</si>
  <si>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</si>
  <si>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</si>
  <si>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</si>
  <si>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</si>
  <si>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</si>
  <si>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</si>
  <si>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</si>
  <si>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</si>
  <si>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</si>
  <si>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</si>
  <si>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</si>
  <si>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</si>
  <si>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</si>
  <si>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</si>
  <si>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</si>
  <si>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</si>
  <si>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</si>
  <si>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</si>
  <si>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</si>
  <si>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</si>
  <si>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</si>
  <si>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</si>
  <si>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</si>
  <si>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</si>
  <si>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</si>
  <si>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</si>
  <si>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</si>
  <si>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</si>
  <si>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</si>
  <si>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</si>
  <si>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</si>
  <si>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</si>
  <si>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</si>
  <si>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</si>
  <si>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</si>
  <si>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</si>
  <si>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</si>
  <si>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</si>
  <si>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</si>
  <si>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</si>
  <si>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</si>
  <si>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</si>
  <si>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</si>
  <si>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</si>
  <si>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</si>
  <si>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</si>
  <si>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</si>
  <si>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</si>
  <si>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</si>
  <si>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</si>
  <si>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</si>
  <si>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</si>
  <si>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</si>
  <si>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</si>
  <si>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</si>
  <si>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</si>
  <si>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</si>
  <si>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</si>
  <si>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</si>
  <si>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</si>
  <si>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</si>
  <si>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</si>
  <si>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</si>
  <si>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</si>
  <si>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</si>
  <si>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</si>
  <si>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</si>
  <si>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</si>
  <si>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</si>
  <si>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</si>
  <si>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</si>
  <si>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</si>
  <si>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</si>
  <si>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</si>
  <si>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</si>
  <si>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</si>
  <si>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</si>
  <si>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</si>
  <si>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</si>
  <si>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</si>
  <si>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</si>
  <si>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</si>
  <si>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</si>
  <si>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</si>
  <si>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</si>
  <si>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</si>
  <si>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</si>
  <si>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</si>
  <si>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</si>
  <si>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</si>
  <si>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</si>
  <si>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</si>
  <si>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</si>
  <si>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</si>
  <si>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</si>
  <si>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</si>
  <si>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</si>
  <si>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</si>
  <si>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</si>
  <si>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</si>
  <si>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</si>
  <si>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</si>
  <si>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</si>
  <si>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</si>
  <si>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</si>
  <si>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</si>
  <si>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</si>
  <si>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</si>
  <si>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</si>
  <si>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</si>
  <si>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</si>
  <si>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</si>
  <si>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</si>
  <si>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</si>
  <si>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</si>
  <si>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</si>
  <si>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</si>
  <si>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</si>
  <si>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</si>
  <si>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</si>
  <si>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</si>
  <si>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</si>
  <si>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</si>
  <si>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</si>
  <si>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</si>
  <si>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</si>
  <si>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</si>
  <si>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</si>
  <si>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</si>
  <si>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</si>
  <si>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</si>
  <si>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</si>
  <si>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</si>
  <si>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</si>
  <si>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</si>
  <si>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</si>
  <si>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</si>
  <si>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</si>
  <si>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</si>
  <si>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</si>
  <si>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</si>
  <si>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</si>
  <si>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</si>
  <si>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</si>
  <si>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</si>
  <si>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</si>
  <si>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</si>
  <si>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</si>
  <si>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</si>
  <si>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</si>
  <si>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</si>
  <si>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</si>
  <si>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</si>
  <si>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</si>
  <si>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</si>
  <si>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</si>
  <si>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</si>
  <si>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</si>
  <si>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</si>
  <si>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</si>
  <si>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</si>
  <si>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</si>
  <si>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</si>
  <si>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</si>
  <si>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</si>
  <si>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</si>
  <si>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</si>
  <si>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</si>
  <si>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</si>
  <si>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</si>
  <si>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</si>
  <si>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</si>
  <si>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</si>
  <si>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</si>
  <si>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</si>
  <si>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</si>
  <si>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</si>
  <si>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</si>
  <si>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</si>
  <si>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</si>
  <si>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</si>
  <si>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</si>
  <si>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</si>
  <si>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</si>
  <si>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</si>
  <si>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</si>
  <si>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</si>
  <si>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</si>
  <si>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</si>
  <si>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</si>
  <si>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</si>
  <si>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</si>
  <si>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</si>
  <si>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</si>
  <si>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</si>
  <si>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</si>
  <si>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</si>
  <si>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</si>
  <si>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</si>
  <si>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</si>
  <si>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</si>
  <si>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</si>
  <si>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</si>
  <si>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</si>
  <si>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</si>
  <si>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</si>
  <si>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</si>
  <si>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</si>
  <si>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</si>
  <si>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</si>
  <si>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</si>
  <si>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</si>
  <si>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</si>
  <si>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</si>
  <si>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</si>
  <si>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</si>
  <si>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</si>
  <si>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</si>
  <si>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</si>
  <si>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</si>
  <si>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</si>
  <si>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</si>
  <si>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</si>
  <si>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</si>
  <si>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</si>
  <si>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</si>
  <si>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</si>
  <si>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</si>
  <si>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</si>
  <si>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</si>
  <si>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</si>
  <si>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</si>
  <si>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</si>
  <si>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</si>
  <si>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</si>
  <si>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</si>
  <si>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</si>
  <si>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</si>
  <si>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</si>
  <si>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</si>
  <si>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</si>
  <si>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</si>
  <si>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</si>
  <si>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</si>
  <si>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</si>
  <si>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</si>
  <si>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</si>
  <si>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</si>
  <si>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</si>
  <si>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</si>
  <si>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</si>
  <si>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</si>
  <si>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</si>
  <si>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</si>
  <si>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</si>
  <si>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</si>
  <si>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</si>
  <si>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</si>
  <si>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</si>
  <si>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</si>
  <si>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</si>
  <si>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</si>
  <si>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</si>
  <si>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</si>
  <si>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</si>
  <si>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</si>
  <si>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</si>
  <si>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</si>
  <si>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</si>
  <si>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</si>
  <si>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</si>
  <si>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</si>
  <si>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</si>
  <si>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</si>
  <si>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</si>
  <si>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</si>
  <si>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</si>
  <si>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</si>
  <si>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</si>
  <si>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</si>
  <si>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</si>
  <si>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</si>
  <si>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</si>
  <si>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</si>
  <si>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</si>
  <si>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</si>
  <si>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</si>
  <si>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</si>
  <si>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</si>
  <si>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</si>
  <si>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</si>
  <si>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</si>
  <si>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</si>
  <si>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</si>
  <si>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</si>
  <si>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</si>
  <si>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</si>
  <si>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</si>
  <si>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</si>
  <si>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</si>
  <si>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</si>
  <si>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</si>
  <si>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</si>
  <si>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</si>
  <si>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</si>
  <si>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</si>
  <si>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</si>
  <si>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</si>
  <si>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</si>
  <si>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</si>
  <si>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</si>
  <si>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</si>
  <si>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</si>
  <si>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</si>
  <si>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</si>
  <si>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</si>
  <si>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</si>
  <si>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</si>
  <si>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</si>
  <si>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</si>
  <si>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</si>
  <si>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</si>
  <si>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</si>
  <si>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</si>
  <si>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</si>
  <si>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</si>
  <si>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</si>
  <si>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</si>
  <si>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</si>
  <si>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</si>
  <si>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</si>
  <si>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</si>
  <si>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</si>
  <si>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</si>
  <si>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</si>
  <si>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</si>
  <si>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</si>
  <si>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</si>
  <si>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</si>
  <si>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</si>
  <si>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</si>
  <si>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</si>
  <si>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</si>
  <si>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</si>
  <si>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</si>
  <si>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</si>
  <si>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</si>
  <si>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</si>
  <si>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</si>
  <si>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</si>
  <si>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</si>
  <si>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</si>
  <si>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</si>
  <si>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</si>
  <si>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</si>
  <si>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</si>
  <si>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</si>
  <si>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</si>
  <si>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</si>
  <si>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</si>
  <si>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</si>
  <si>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</si>
  <si>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</si>
  <si>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</si>
  <si>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</si>
  <si>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</si>
  <si>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</si>
  <si>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</si>
  <si>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</si>
  <si>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</si>
  <si>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</si>
  <si>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</si>
  <si>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</si>
  <si>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</si>
  <si>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</si>
  <si>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</si>
  <si>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</si>
  <si>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</si>
  <si>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</si>
  <si>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</si>
  <si>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</si>
  <si>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</si>
  <si>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</si>
  <si>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</si>
  <si>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</si>
  <si>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</si>
  <si>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</si>
  <si>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</si>
  <si>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</si>
  <si>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</si>
  <si>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</si>
  <si>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</si>
  <si>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</si>
  <si>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</si>
  <si>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</si>
  <si>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</si>
  <si>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</si>
  <si>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</si>
  <si>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</si>
  <si>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</si>
  <si>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</si>
  <si>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</si>
  <si>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</si>
  <si>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</si>
  <si>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</si>
  <si>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</si>
  <si>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</si>
  <si>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</si>
  <si>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</si>
  <si>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</si>
  <si>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</si>
  <si>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</si>
  <si>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</si>
  <si>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</si>
  <si>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</si>
  <si>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</si>
  <si>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</si>
  <si>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</si>
  <si>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</si>
  <si>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</si>
  <si>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</si>
  <si>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</si>
  <si>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</si>
  <si>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</si>
  <si>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</si>
  <si>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</si>
  <si>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</si>
  <si>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</si>
  <si>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</si>
  <si>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</si>
  <si>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</si>
  <si>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</si>
  <si>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</si>
  <si>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</si>
  <si>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</si>
  <si>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</si>
  <si>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</si>
  <si>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</si>
  <si>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</si>
  <si>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</si>
  <si>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</si>
  <si>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</si>
  <si>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</si>
  <si>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</si>
  <si>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</si>
  <si>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</si>
  <si>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</si>
  <si>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</si>
  <si>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</si>
  <si>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</si>
  <si>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</si>
  <si>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</si>
  <si>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</si>
  <si>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</si>
  <si>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</si>
  <si>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</si>
  <si>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</si>
  <si>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</si>
  <si>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</si>
  <si>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</si>
  <si>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</si>
  <si>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</si>
  <si>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</si>
  <si>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</si>
  <si>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</si>
  <si>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</si>
  <si>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</si>
  <si>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</si>
  <si>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</si>
  <si>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</si>
  <si>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</si>
  <si>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</si>
  <si>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</si>
  <si>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</si>
  <si>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</si>
  <si>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</si>
  <si>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</si>
  <si>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</si>
  <si>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</si>
  <si>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</si>
  <si>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</si>
  <si>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</si>
  <si>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</si>
  <si>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</si>
  <si>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</si>
  <si>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</si>
  <si>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</si>
  <si>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</si>
  <si>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</si>
  <si>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</si>
  <si>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</si>
  <si>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</si>
  <si>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</si>
  <si>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</si>
  <si>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</si>
  <si>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</si>
  <si>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</si>
  <si>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</si>
  <si>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</si>
  <si>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</si>
  <si>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</si>
  <si>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</si>
  <si>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</si>
  <si>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</si>
  <si>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</si>
  <si>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</si>
  <si>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</si>
  <si>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</si>
  <si>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</si>
  <si>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</si>
  <si>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</si>
  <si>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</si>
  <si>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</si>
  <si>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</si>
  <si>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</si>
  <si>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</si>
  <si>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</si>
  <si>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</si>
  <si>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</si>
  <si>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</si>
  <si>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</si>
  <si>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</si>
  <si>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</si>
  <si>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</si>
  <si>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</si>
  <si>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</si>
  <si>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</si>
  <si>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</si>
  <si>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</si>
  <si>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</si>
  <si>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</si>
  <si>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</si>
  <si>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</si>
  <si>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</si>
  <si>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</si>
  <si>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</si>
  <si>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</si>
  <si>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</si>
  <si>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</si>
  <si>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</si>
  <si>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</si>
  <si>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</si>
  <si>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</si>
  <si>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</si>
  <si>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</si>
  <si>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</si>
  <si>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</si>
  <si>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</si>
  <si>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</si>
  <si>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</si>
  <si>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</si>
  <si>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</si>
  <si>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</si>
  <si>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</si>
  <si>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</si>
  <si>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</si>
  <si>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</si>
  <si>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</si>
  <si>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</si>
  <si>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</si>
  <si>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</si>
  <si>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</si>
  <si>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</si>
  <si>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</si>
  <si>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</si>
  <si>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</si>
  <si>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</si>
  <si>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</si>
  <si>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</si>
  <si>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</si>
  <si>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</si>
  <si>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</si>
  <si>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</si>
  <si>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</si>
  <si>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</si>
  <si>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</si>
  <si>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</si>
  <si>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</si>
  <si>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</si>
  <si>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</si>
  <si>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</si>
  <si>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</si>
  <si>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</si>
  <si>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</si>
  <si>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</si>
  <si>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</si>
  <si>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</si>
  <si>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</si>
  <si>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</si>
  <si>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</si>
  <si>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</si>
  <si>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</si>
  <si>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</si>
  <si>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</si>
  <si>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</si>
  <si>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</si>
  <si>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</si>
  <si>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</si>
  <si>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</si>
  <si>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</si>
  <si>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</si>
  <si>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</si>
  <si>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</si>
  <si>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</si>
  <si>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</si>
  <si>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</si>
  <si>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</si>
  <si>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</si>
  <si>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</si>
  <si>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</si>
  <si>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</si>
  <si>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</si>
  <si>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</si>
  <si>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</si>
  <si>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</si>
  <si>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</si>
  <si>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</si>
  <si>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</si>
  <si>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</si>
  <si>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</si>
  <si>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</si>
  <si>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</si>
  <si>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</si>
  <si>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</si>
  <si>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</si>
  <si>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</si>
  <si>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</si>
  <si>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</si>
  <si>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</si>
  <si>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</si>
  <si>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</si>
  <si>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</si>
  <si>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</si>
  <si>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</si>
  <si>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</si>
  <si>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</si>
  <si>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</si>
  <si>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</si>
  <si>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</si>
  <si>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</si>
  <si>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</si>
  <si>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</si>
  <si>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</si>
  <si>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</si>
  <si>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</si>
  <si>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</si>
  <si>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</si>
  <si>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</si>
  <si>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</si>
  <si>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</si>
  <si>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</si>
  <si>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</si>
  <si>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</si>
  <si>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</si>
  <si>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</si>
  <si>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</si>
  <si>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</si>
  <si>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</si>
  <si>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</si>
  <si>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</si>
  <si>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</si>
  <si>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</si>
  <si>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</si>
  <si>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</si>
  <si>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</si>
  <si>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</si>
  <si>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</si>
  <si>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</si>
  <si>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</si>
  <si>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</si>
  <si>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</si>
  <si>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</si>
  <si>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</si>
  <si>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</si>
  <si>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</si>
  <si>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</si>
  <si>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</si>
  <si>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</si>
  <si>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</si>
  <si>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</si>
  <si>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</si>
  <si>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</si>
  <si>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</si>
  <si>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</si>
  <si>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</si>
  <si>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</si>
  <si>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</si>
  <si>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</si>
  <si>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</si>
  <si>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</si>
  <si>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</si>
  <si>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</si>
  <si>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</si>
  <si>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</si>
  <si>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</si>
  <si>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</si>
  <si>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</si>
  <si>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</si>
  <si>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</si>
  <si>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</si>
  <si>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</si>
  <si>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</si>
  <si>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</si>
  <si>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</si>
  <si>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</si>
  <si>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</si>
  <si>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</si>
  <si>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</si>
  <si>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</si>
  <si>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</si>
  <si>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</si>
  <si>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</si>
  <si>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</si>
  <si>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</si>
  <si>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</si>
  <si>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</si>
  <si>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</si>
  <si>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</si>
  <si>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</si>
  <si>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</si>
  <si>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</si>
  <si>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</si>
  <si>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</si>
  <si>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</si>
  <si>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</si>
  <si>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</si>
  <si>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</si>
  <si>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</si>
  <si>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</si>
  <si>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</si>
  <si>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</si>
  <si>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</si>
  <si>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</si>
  <si>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</si>
  <si>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</si>
  <si>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</si>
  <si>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</si>
  <si>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</si>
  <si>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</si>
  <si>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</si>
  <si>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</si>
  <si>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</si>
  <si>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</si>
  <si>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</si>
  <si>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</si>
  <si>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</si>
  <si>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</si>
  <si>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</si>
  <si>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</si>
  <si>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</si>
  <si>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</si>
  <si>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</si>
  <si>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</si>
  <si>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</si>
  <si>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</si>
  <si>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</si>
  <si>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</si>
  <si>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</si>
  <si>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</si>
  <si>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</si>
  <si>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</si>
  <si>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</si>
  <si>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</si>
  <si>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</si>
  <si>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</si>
  <si>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</si>
  <si>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</si>
  <si>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</si>
  <si>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</si>
  <si>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</si>
  <si>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</si>
  <si>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</si>
  <si>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</si>
  <si>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</si>
  <si>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</si>
  <si>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</si>
  <si>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</si>
  <si>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</si>
  <si>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</si>
  <si>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</si>
  <si>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</si>
  <si>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</si>
  <si>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</si>
  <si>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</si>
  <si>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</si>
  <si>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</si>
  <si>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</si>
  <si>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</si>
  <si>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</si>
  <si>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</si>
  <si>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</si>
  <si>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</si>
  <si>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</si>
  <si>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</si>
  <si>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</si>
  <si>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</si>
  <si>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</si>
  <si>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</si>
  <si>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</si>
  <si>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</si>
  <si>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</si>
  <si>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</si>
  <si>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</si>
  <si>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</si>
  <si>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</si>
  <si>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</si>
  <si>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</si>
  <si>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</si>
  <si>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</si>
  <si>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</si>
  <si>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</si>
  <si>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</si>
  <si>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</si>
  <si>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</si>
  <si>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</si>
  <si>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</si>
  <si>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</si>
  <si>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</si>
  <si>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</si>
  <si>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</si>
  <si>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</si>
  <si>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</si>
  <si>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</si>
  <si>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</si>
  <si>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</si>
  <si>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</si>
  <si>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</si>
  <si>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</si>
  <si>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</si>
  <si>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</si>
  <si>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</si>
  <si>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</si>
  <si>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</si>
  <si>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</si>
  <si>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</si>
  <si>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</si>
  <si>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</si>
  <si>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</si>
  <si>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</si>
  <si>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</si>
  <si>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</si>
  <si>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</si>
  <si>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</si>
  <si>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</si>
  <si>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</si>
  <si>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</si>
  <si>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</si>
  <si>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</si>
  <si>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</si>
  <si>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</si>
  <si>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</si>
  <si>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</si>
  <si>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</si>
  <si>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</si>
  <si>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</si>
  <si>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</si>
  <si>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</si>
  <si>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</si>
  <si>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</si>
  <si>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</si>
  <si>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</si>
  <si>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</si>
  <si>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</si>
  <si>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</si>
  <si>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</si>
  <si>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</si>
  <si>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</si>
  <si>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</si>
  <si>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</si>
  <si>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</si>
  <si>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</si>
  <si>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</si>
  <si>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</si>
  <si>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</si>
  <si>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</si>
  <si>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</si>
  <si>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</si>
  <si>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</si>
  <si>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</si>
  <si>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</si>
  <si>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</si>
  <si>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</si>
  <si>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</si>
  <si>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</si>
  <si>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</si>
  <si>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</si>
  <si>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</si>
  <si>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</si>
  <si>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</si>
  <si>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</si>
  <si>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</si>
  <si>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</si>
  <si>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</si>
  <si>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</si>
  <si>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</si>
  <si>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</si>
  <si>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</si>
  <si>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</si>
  <si>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</si>
  <si>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</si>
  <si>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</si>
  <si>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</si>
  <si>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</si>
  <si>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</si>
  <si>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</si>
  <si>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</si>
  <si>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</si>
  <si>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</si>
  <si>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</si>
  <si>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</si>
  <si>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</si>
  <si>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</si>
  <si>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</si>
  <si>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</si>
  <si>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</si>
  <si>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</si>
  <si>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</si>
  <si>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</si>
  <si>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</si>
  <si>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</si>
  <si>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</si>
  <si>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</si>
  <si>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</si>
  <si>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</si>
  <si>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</si>
  <si>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</si>
  <si>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</si>
  <si>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</si>
  <si>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</si>
  <si>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</si>
  <si>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</si>
  <si>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</si>
  <si>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</si>
  <si>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</si>
  <si>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</si>
  <si>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</si>
  <si>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</si>
  <si>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</si>
  <si>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</si>
  <si>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</si>
  <si>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</si>
  <si>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</si>
  <si>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</si>
  <si>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</si>
  <si>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</si>
  <si>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</si>
  <si>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</si>
  <si>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</si>
  <si>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</si>
  <si>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</si>
  <si>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</si>
  <si>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</si>
  <si>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</si>
  <si>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</si>
  <si>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</si>
  <si>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</si>
  <si>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</si>
  <si>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</si>
  <si>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</si>
  <si>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</si>
  <si>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</si>
  <si>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</si>
  <si>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</si>
  <si>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</si>
  <si>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</si>
  <si>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</si>
  <si>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</si>
  <si>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</si>
  <si>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</si>
  <si>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</si>
  <si>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</si>
  <si>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</si>
  <si>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</si>
  <si>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</si>
  <si>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</si>
  <si>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</si>
  <si>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</si>
  <si>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</si>
  <si>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</si>
  <si>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</si>
  <si>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</si>
  <si>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</si>
  <si>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</si>
  <si>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</si>
  <si>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</si>
  <si>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</si>
  <si>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</si>
  <si>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</si>
  <si>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</si>
  <si>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</si>
  <si>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</si>
  <si>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</si>
  <si>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</si>
  <si>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</si>
  <si>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</si>
  <si>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</si>
  <si>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</si>
  <si>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</si>
  <si>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</si>
  <si>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</si>
  <si>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</si>
  <si>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</si>
  <si>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</si>
  <si>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</si>
  <si>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</si>
  <si>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</si>
  <si>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</si>
  <si>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</si>
  <si>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</si>
  <si>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</si>
  <si>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</si>
  <si>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</si>
  <si>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</si>
  <si>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</si>
  <si>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</si>
  <si>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</si>
  <si>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</si>
  <si>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</si>
  <si>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</si>
  <si>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</si>
  <si>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</si>
  <si>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</si>
  <si>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</si>
  <si>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</si>
  <si>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</si>
  <si>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</si>
  <si>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</si>
  <si>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</si>
  <si>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</si>
  <si>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</si>
  <si>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</si>
  <si>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</si>
  <si>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</si>
  <si>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</si>
  <si>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</si>
  <si>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</si>
  <si>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</si>
  <si>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</si>
  <si>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</si>
  <si>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</si>
  <si>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</si>
  <si>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</si>
  <si>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</si>
  <si>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</si>
  <si>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</si>
  <si>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</si>
  <si>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</si>
  <si>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</si>
  <si>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</si>
  <si>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</si>
  <si>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</si>
  <si>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</si>
  <si>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</si>
  <si>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</si>
  <si>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</si>
  <si>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</si>
  <si>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</si>
  <si>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</si>
  <si>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</si>
  <si>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</si>
  <si>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</si>
  <si>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</si>
  <si>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</si>
  <si>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</si>
  <si>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</si>
  <si>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</si>
  <si>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</si>
  <si>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</si>
  <si>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</si>
  <si>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</si>
  <si>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</si>
  <si>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</si>
  <si>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</si>
  <si>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</si>
  <si>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</si>
  <si>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</si>
  <si>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</si>
  <si>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</si>
  <si>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</si>
  <si>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</si>
  <si>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</si>
  <si>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</si>
  <si>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</si>
  <si>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</si>
  <si>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</si>
  <si>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</si>
  <si>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</si>
  <si>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</si>
  <si>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</si>
  <si>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</si>
  <si>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</si>
  <si>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</si>
  <si>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</si>
  <si>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</si>
  <si>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</si>
  <si>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</si>
  <si>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</si>
  <si>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</si>
  <si>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</si>
  <si>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</si>
  <si>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</si>
  <si>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</si>
  <si>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</si>
  <si>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</si>
  <si>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</si>
  <si>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</si>
  <si>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</si>
  <si>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</si>
  <si>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</si>
  <si>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</si>
  <si>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</si>
  <si>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</si>
  <si>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</si>
  <si>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</si>
  <si>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</si>
  <si>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</si>
  <si>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</si>
  <si>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</si>
  <si>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</si>
  <si>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</si>
  <si>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</si>
  <si>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</si>
  <si>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</si>
  <si>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</si>
  <si>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</si>
  <si>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</si>
  <si>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</si>
  <si>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</si>
  <si>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</si>
  <si>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</si>
  <si>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</si>
  <si>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</si>
  <si>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</si>
  <si>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</si>
  <si>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</si>
  <si>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</si>
  <si>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</si>
  <si>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</si>
  <si>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</si>
  <si>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</si>
  <si>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</si>
  <si>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</si>
  <si>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</si>
  <si>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</si>
  <si>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</si>
  <si>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</si>
  <si>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</si>
  <si>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</si>
  <si>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</si>
  <si>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</si>
  <si>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</si>
  <si>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</si>
  <si>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</si>
  <si>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</si>
  <si>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</si>
  <si>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</si>
  <si>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</si>
  <si>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</si>
  <si>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</si>
  <si>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</si>
  <si>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</si>
  <si>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</si>
  <si>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</si>
  <si>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</si>
  <si>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</si>
  <si>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</si>
  <si>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</si>
  <si>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</si>
  <si>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</si>
  <si>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</si>
  <si>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</si>
  <si>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</si>
  <si>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</si>
  <si>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</si>
  <si>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</si>
  <si>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</si>
  <si>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</si>
  <si>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</si>
  <si>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</si>
  <si>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</si>
  <si>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</si>
  <si>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</si>
  <si>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</si>
  <si>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</si>
  <si>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</si>
  <si>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</si>
  <si>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</si>
  <si>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</si>
  <si>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</si>
  <si>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</si>
  <si>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</si>
  <si>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</si>
  <si>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</si>
  <si>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</si>
  <si>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</si>
  <si>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</si>
  <si>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</si>
  <si>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</si>
  <si>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</si>
  <si>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</si>
  <si>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</si>
  <si>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</si>
  <si>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</si>
  <si>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</si>
  <si>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</si>
  <si>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</si>
  <si>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</si>
  <si>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</si>
  <si>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</si>
  <si>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</si>
  <si>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</si>
  <si>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</si>
  <si>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</si>
  <si>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</si>
  <si>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</si>
  <si>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</si>
  <si>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</si>
  <si>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</si>
  <si>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</si>
  <si>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</si>
  <si>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</si>
  <si>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</si>
  <si>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</si>
  <si>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</si>
  <si>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</si>
  <si>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</si>
  <si>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</si>
  <si>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</si>
  <si>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</si>
  <si>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</si>
  <si>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</si>
  <si>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</si>
  <si>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</si>
  <si>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</si>
  <si>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</si>
  <si>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</si>
  <si>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</si>
  <si>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</si>
  <si>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</si>
  <si>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</si>
  <si>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</si>
  <si>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</si>
  <si>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</si>
  <si>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</si>
  <si>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</si>
  <si>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</si>
  <si>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</si>
  <si>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</si>
  <si>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</si>
  <si>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</si>
  <si>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</si>
  <si>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</si>
  <si>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</si>
  <si>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</si>
  <si>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</si>
  <si>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</si>
  <si>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</si>
  <si>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</si>
  <si>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</si>
  <si>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</si>
  <si>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</si>
  <si>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</si>
  <si>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</si>
  <si>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</si>
  <si>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</si>
  <si>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</si>
  <si>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</si>
  <si>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</si>
  <si>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</si>
  <si>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</si>
  <si>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</si>
  <si>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</si>
  <si>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</si>
  <si>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</si>
  <si>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</si>
  <si>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</si>
  <si>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</si>
  <si>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</si>
  <si>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</si>
  <si>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</si>
  <si>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</si>
  <si>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</si>
  <si>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</si>
  <si>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</si>
  <si>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</si>
  <si>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</si>
  <si>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</si>
  <si>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</si>
  <si>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</si>
  <si>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</si>
  <si>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</si>
  <si>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</si>
  <si>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</si>
  <si>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</si>
  <si>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</si>
  <si>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</si>
  <si>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</si>
  <si>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</si>
  <si>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</si>
  <si>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</si>
  <si>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</si>
  <si>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</si>
  <si>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</si>
  <si>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</si>
  <si>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</si>
  <si>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</si>
  <si>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</si>
  <si>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</si>
  <si>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</si>
  <si>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</si>
  <si>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</si>
  <si>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</si>
  <si>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</si>
  <si>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</si>
  <si>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</si>
  <si>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</si>
  <si>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</si>
  <si>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</si>
  <si>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</si>
  <si>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</si>
  <si>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</si>
  <si>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</si>
  <si>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</si>
  <si>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</si>
  <si>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</si>
  <si>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</si>
  <si>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</si>
  <si>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</si>
  <si>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</si>
  <si>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</si>
  <si>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</si>
  <si>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</si>
  <si>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</si>
  <si>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</si>
  <si>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</si>
  <si>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</si>
  <si>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</si>
  <si>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</si>
  <si>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</si>
  <si>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</si>
  <si>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</si>
  <si>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</si>
  <si>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</si>
  <si>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</si>
  <si>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</si>
  <si>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</si>
  <si>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</si>
  <si>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</si>
  <si>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</si>
  <si>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</si>
  <si>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</si>
  <si>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</si>
  <si>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</si>
  <si>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</si>
  <si>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</si>
  <si>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</si>
  <si>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</si>
  <si>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</si>
  <si>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</si>
  <si>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</si>
  <si>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</si>
  <si>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</si>
  <si>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</si>
  <si>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</si>
  <si>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</si>
  <si>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</si>
  <si>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</si>
  <si>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</si>
  <si>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</si>
  <si>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</si>
  <si>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</si>
  <si>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</si>
  <si>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</si>
  <si>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</si>
  <si>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</si>
  <si>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</si>
  <si>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</si>
  <si>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</si>
  <si>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</si>
  <si>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</si>
  <si>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</si>
  <si>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</si>
  <si>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</si>
  <si>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</si>
  <si>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</si>
  <si>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</si>
  <si>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</si>
  <si>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</si>
  <si>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</si>
  <si>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</si>
  <si>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</si>
  <si>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</si>
  <si>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</si>
  <si>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</si>
  <si>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</si>
  <si>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</si>
  <si>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</si>
  <si>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</si>
  <si>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</si>
  <si>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</si>
  <si>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</si>
  <si>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</si>
  <si>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</si>
  <si>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</si>
  <si>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</si>
  <si>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</si>
  <si>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</si>
  <si>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</si>
  <si>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</si>
  <si>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</si>
  <si>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</si>
  <si>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</si>
  <si>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</si>
  <si>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</si>
  <si>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</si>
  <si>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</si>
  <si>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</si>
  <si>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</si>
  <si>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</si>
  <si>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</si>
  <si>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</si>
  <si>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</si>
  <si>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</si>
  <si>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</si>
  <si>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</si>
  <si>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</si>
  <si>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</si>
  <si>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</si>
  <si>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</si>
  <si>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</si>
  <si>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</si>
  <si>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</si>
  <si>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</si>
  <si>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</si>
  <si>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</si>
  <si>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</si>
  <si>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</si>
  <si>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</si>
  <si>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</si>
  <si>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</si>
  <si>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</si>
  <si>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</si>
  <si>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</si>
  <si>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</si>
  <si>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</si>
  <si>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</si>
  <si>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</si>
  <si>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</si>
  <si>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</si>
  <si>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</si>
  <si>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</si>
  <si>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</si>
  <si>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</si>
  <si>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</si>
  <si>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</si>
  <si>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</si>
  <si>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</si>
  <si>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</si>
  <si>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</si>
  <si>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</si>
  <si>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</si>
  <si>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</si>
  <si>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</si>
  <si>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</si>
  <si>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</si>
  <si>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</si>
  <si>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</si>
  <si>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</si>
  <si>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</si>
  <si>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</si>
  <si>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</si>
  <si>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</si>
  <si>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</si>
  <si>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</si>
  <si>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</si>
  <si>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</si>
  <si>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</si>
  <si>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</si>
  <si>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</si>
  <si>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</si>
  <si>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</si>
  <si>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</si>
  <si>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</si>
  <si>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</si>
  <si>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</si>
  <si>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</si>
  <si>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</si>
  <si>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</si>
  <si>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</si>
  <si>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</si>
  <si>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</si>
  <si>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</si>
  <si>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</si>
  <si>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</si>
  <si>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</si>
  <si>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</si>
  <si>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</si>
  <si>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</si>
  <si>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</si>
  <si>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</si>
  <si>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</si>
  <si>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</si>
  <si>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</si>
  <si>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</si>
  <si>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</si>
  <si>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</si>
  <si>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</si>
  <si>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</si>
  <si>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</si>
  <si>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</si>
  <si>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</si>
  <si>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</si>
  <si>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</si>
  <si>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</si>
  <si>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</si>
  <si>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</si>
  <si>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</si>
  <si>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</si>
  <si>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</si>
  <si>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</si>
  <si>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</si>
  <si>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</si>
  <si>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</si>
  <si>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</si>
  <si>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</si>
  <si>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</si>
  <si>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</si>
  <si>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</si>
  <si>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</si>
  <si>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</si>
  <si>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</si>
  <si>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</si>
  <si>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</si>
  <si>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</si>
  <si>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</si>
  <si>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</si>
  <si>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</si>
  <si>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</si>
  <si>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</si>
  <si>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</si>
  <si>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</si>
  <si>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</si>
  <si>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</si>
  <si>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</si>
  <si>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</si>
  <si>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</si>
  <si>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</si>
  <si>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</si>
  <si>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</si>
  <si>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</si>
  <si>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</si>
  <si>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</si>
  <si>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</si>
  <si>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</si>
  <si>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</si>
  <si>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</si>
  <si>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</si>
  <si>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</si>
  <si>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</si>
  <si>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</si>
  <si>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</si>
  <si>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</si>
  <si>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</si>
  <si>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</si>
  <si>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</si>
  <si>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</si>
  <si>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</si>
  <si>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</si>
  <si>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</si>
  <si>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</si>
  <si>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</si>
  <si>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</si>
  <si>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</si>
  <si>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</si>
  <si>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</si>
  <si>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</si>
  <si>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</si>
  <si>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</si>
  <si>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</si>
  <si>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</si>
  <si>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</si>
  <si>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</si>
  <si>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</si>
  <si>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</si>
  <si>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</si>
  <si>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</si>
  <si>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</si>
  <si>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</si>
  <si>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</si>
  <si>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</si>
  <si>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</si>
  <si>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</si>
  <si>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</si>
  <si>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</si>
  <si>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</si>
  <si>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</si>
  <si>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</si>
  <si>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</si>
  <si>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</si>
  <si>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</si>
  <si>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</si>
  <si>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</si>
  <si>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</si>
  <si>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</si>
  <si>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</si>
  <si>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</si>
  <si>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</si>
  <si>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</si>
  <si>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</si>
  <si>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</si>
  <si>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</si>
  <si>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</si>
  <si>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</si>
  <si>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</si>
  <si>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</si>
  <si>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</si>
  <si>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</si>
  <si>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</si>
  <si>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</si>
  <si>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</si>
  <si>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</si>
  <si>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</si>
  <si>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</si>
  <si>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</si>
  <si>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</si>
  <si>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</si>
  <si>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</si>
  <si>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</si>
  <si>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</si>
  <si>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</si>
  <si>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</si>
  <si>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</si>
  <si>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</si>
  <si>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</si>
  <si>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</si>
  <si>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</si>
  <si>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</si>
  <si>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</si>
  <si>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</si>
  <si>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</si>
  <si>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</si>
  <si>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</si>
  <si>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</si>
  <si>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</si>
  <si>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</si>
  <si>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</si>
  <si>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</si>
  <si>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</si>
  <si>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</si>
  <si>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</si>
  <si>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</si>
  <si>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</si>
  <si>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</si>
  <si>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</si>
  <si>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</si>
  <si>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</si>
  <si>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</si>
  <si>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</si>
  <si>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</si>
  <si>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</si>
  <si>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</si>
  <si>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</si>
  <si>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</si>
  <si>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</si>
  <si>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</si>
  <si>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</si>
  <si>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</si>
  <si>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</si>
  <si>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</si>
  <si>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</si>
  <si>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</si>
  <si>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</si>
  <si>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</si>
  <si>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</si>
  <si>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</si>
  <si>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</si>
  <si>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</si>
  <si>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</si>
  <si>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</si>
  <si>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</si>
  <si>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</si>
  <si>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</si>
  <si>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</si>
  <si>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</si>
  <si>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</si>
  <si>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</si>
  <si>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</si>
  <si>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</si>
  <si>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</si>
  <si>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</si>
  <si>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</si>
  <si>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</si>
  <si>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</si>
  <si>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</si>
  <si>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</si>
  <si>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</si>
  <si>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</si>
  <si>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</si>
  <si>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</si>
  <si>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</si>
  <si>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</si>
  <si>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</si>
  <si>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</si>
  <si>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</si>
  <si>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</si>
  <si>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</si>
  <si>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</si>
  <si>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</si>
  <si>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</si>
  <si>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</si>
  <si>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</si>
  <si>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</si>
  <si>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</si>
  <si>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</si>
  <si>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</si>
  <si>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</si>
  <si>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</si>
  <si>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</si>
  <si>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</si>
  <si>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</si>
  <si>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</si>
  <si>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</si>
  <si>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</si>
  <si>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</si>
  <si>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</si>
  <si>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</si>
  <si>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</si>
  <si>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</si>
  <si>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</si>
  <si>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</si>
  <si>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</si>
  <si>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</si>
  <si>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</si>
  <si>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</si>
  <si>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</si>
  <si>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</si>
  <si>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</si>
  <si>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</si>
  <si>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</si>
  <si>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</si>
  <si>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</si>
  <si>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</si>
  <si>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</si>
  <si>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</si>
  <si>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</si>
  <si>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</si>
  <si>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</si>
  <si>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</si>
  <si>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</si>
  <si>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</si>
  <si>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</si>
  <si>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</si>
  <si>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</si>
  <si>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</si>
  <si>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</si>
  <si>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</si>
  <si>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</si>
  <si>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</si>
  <si>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</si>
  <si>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</si>
  <si>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</si>
  <si>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</si>
  <si>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</si>
  <si>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</si>
  <si>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</si>
  <si>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</si>
  <si>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</si>
  <si>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</si>
  <si>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</si>
  <si>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</si>
  <si>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</si>
  <si>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</si>
  <si>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</si>
  <si>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</si>
  <si>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</si>
  <si>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</si>
  <si>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</si>
  <si>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</si>
  <si>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</si>
  <si>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</si>
  <si>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</si>
  <si>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</si>
  <si>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</si>
  <si>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</si>
  <si>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</si>
  <si>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</si>
  <si>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</si>
  <si>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</si>
  <si>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</si>
  <si>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</si>
  <si>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</si>
  <si>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</si>
  <si>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</si>
  <si>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</si>
  <si>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</si>
  <si>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</si>
  <si>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</si>
  <si>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</si>
  <si>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</si>
  <si>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</si>
  <si>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</si>
  <si>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</si>
  <si>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</si>
  <si>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</si>
  <si>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</si>
  <si>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</si>
  <si>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</si>
  <si>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</si>
  <si>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</si>
  <si>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</si>
  <si>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</si>
  <si>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</si>
  <si>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</si>
  <si>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</si>
  <si>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</si>
  <si>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</si>
  <si>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</si>
  <si>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</si>
  <si>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</si>
  <si>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</si>
  <si>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</si>
  <si>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</si>
  <si>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</si>
  <si>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</si>
  <si>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</si>
  <si>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</si>
  <si>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</si>
  <si>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</si>
  <si>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</si>
  <si>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</si>
  <si>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</si>
  <si>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</si>
  <si>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</si>
  <si>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</si>
  <si>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</si>
  <si>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</si>
  <si>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</si>
  <si>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</si>
  <si>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</si>
  <si>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</si>
  <si>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</si>
  <si>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</si>
  <si>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</si>
  <si>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</si>
  <si>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</si>
  <si>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</si>
  <si>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</si>
  <si>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</si>
  <si>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</si>
  <si>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</si>
  <si>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</si>
  <si>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</si>
  <si>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</si>
  <si>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</si>
  <si>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</si>
  <si>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</si>
  <si>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</si>
  <si>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</si>
  <si>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</si>
  <si>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</si>
  <si>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</si>
  <si>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</si>
  <si>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</si>
  <si>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</si>
  <si>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</si>
  <si>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</si>
  <si>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</si>
  <si>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</si>
  <si>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</si>
  <si>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</si>
  <si>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</si>
  <si>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</si>
  <si>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</si>
  <si>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</si>
  <si>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</si>
  <si>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</si>
  <si>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</si>
  <si>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</si>
  <si>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</si>
  <si>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</si>
  <si>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</si>
  <si>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</si>
  <si>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</si>
  <si>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</si>
  <si>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</si>
  <si>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</si>
  <si>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</si>
  <si>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</si>
  <si>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</si>
  <si>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</si>
  <si>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</si>
  <si>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</si>
  <si>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</si>
  <si>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</si>
  <si>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</si>
  <si>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</si>
  <si>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</si>
  <si>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</si>
  <si>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</si>
  <si>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</si>
  <si>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</si>
  <si>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</si>
  <si>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</si>
  <si>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</si>
  <si>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</si>
  <si>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</si>
  <si>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</si>
  <si>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</si>
  <si>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</si>
  <si>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</si>
  <si>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</si>
  <si>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</si>
  <si>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</si>
  <si>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</si>
  <si>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</si>
  <si>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</si>
  <si>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</si>
  <si>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</si>
  <si>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</si>
  <si>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</si>
  <si>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</si>
  <si>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</si>
  <si>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</si>
  <si>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</si>
  <si>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</si>
  <si>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</si>
  <si>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</si>
  <si>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</si>
  <si>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</si>
  <si>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</si>
  <si>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</si>
  <si>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</si>
  <si>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</si>
  <si>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</si>
  <si>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</si>
  <si>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</si>
  <si>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</si>
  <si>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</si>
  <si>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</si>
  <si>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</si>
  <si>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</si>
  <si>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</si>
  <si>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</si>
  <si>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</si>
  <si>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</si>
  <si>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</si>
  <si>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</si>
  <si>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</si>
  <si>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</si>
  <si>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</si>
  <si>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</si>
  <si>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</si>
  <si>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</si>
  <si>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</si>
  <si>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</si>
  <si>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</si>
  <si>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</si>
  <si>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</si>
  <si>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</si>
  <si>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</si>
  <si>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</si>
  <si>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</si>
  <si>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</si>
  <si>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</si>
  <si>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</si>
  <si>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</si>
  <si>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</si>
  <si>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</si>
  <si>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</si>
  <si>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</si>
  <si>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</si>
  <si>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</si>
  <si>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</si>
  <si>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</si>
  <si>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</si>
  <si>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</si>
  <si>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</si>
  <si>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</si>
  <si>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</si>
  <si>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</si>
  <si>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</si>
  <si>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</si>
  <si>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</si>
  <si>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</si>
  <si>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</si>
  <si>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</si>
  <si>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</si>
  <si>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</si>
  <si>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</si>
  <si>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</si>
  <si>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</si>
  <si>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</si>
  <si>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</si>
  <si>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</si>
  <si>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</si>
  <si>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</si>
  <si>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</si>
  <si>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</si>
  <si>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</si>
  <si>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</si>
  <si>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</si>
  <si>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</si>
  <si>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</si>
  <si>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</si>
  <si>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</si>
  <si>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</si>
  <si>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</si>
  <si>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</si>
  <si>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</si>
  <si>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</si>
  <si>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</si>
  <si>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</si>
  <si>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</si>
  <si>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</si>
  <si>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</si>
  <si>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</si>
  <si>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</si>
  <si>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</si>
  <si>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</si>
  <si>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</si>
  <si>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</si>
  <si>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</si>
  <si>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</si>
  <si>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</si>
  <si>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</si>
  <si>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</si>
  <si>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</si>
  <si>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</si>
  <si>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</si>
  <si>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</si>
  <si>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</si>
  <si>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</si>
  <si>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</si>
  <si>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</si>
  <si>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</si>
  <si>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</si>
  <si>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</si>
  <si>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</si>
  <si>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</si>
  <si>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</si>
  <si>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</si>
  <si>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</si>
  <si>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</si>
  <si>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</si>
  <si>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</si>
  <si>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</si>
  <si>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</si>
  <si>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</si>
  <si>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</si>
  <si>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</si>
  <si>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</si>
  <si>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</si>
  <si>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</si>
  <si>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</si>
  <si>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</si>
  <si>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</si>
  <si>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</si>
  <si>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</si>
  <si>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</si>
  <si>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</si>
  <si>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</si>
  <si>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</si>
  <si>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</si>
  <si>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</si>
  <si>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</si>
  <si>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</si>
  <si>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</si>
  <si>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</si>
  <si>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</si>
  <si>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</si>
  <si>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</si>
  <si>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</si>
  <si>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</si>
  <si>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</si>
  <si>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</si>
  <si>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</si>
  <si>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</si>
  <si>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</si>
  <si>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</si>
  <si>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</si>
  <si>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</si>
  <si>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</si>
  <si>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</si>
  <si>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</si>
  <si>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</si>
  <si>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</si>
  <si>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</si>
  <si>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</si>
  <si>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</si>
  <si>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</si>
  <si>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</si>
  <si>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</si>
  <si>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</si>
  <si>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</si>
  <si>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</si>
  <si>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</si>
  <si>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</si>
  <si>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</si>
  <si>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</si>
  <si>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</si>
  <si>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</si>
  <si>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</si>
  <si>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</si>
  <si>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</si>
  <si>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</si>
  <si>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</si>
  <si>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</si>
  <si>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</si>
  <si>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</si>
  <si>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</si>
  <si>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</si>
  <si>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</si>
  <si>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</si>
  <si>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</si>
  <si>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</si>
  <si>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</si>
  <si>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</si>
  <si>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</si>
  <si>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</si>
  <si>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</si>
  <si>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</si>
  <si>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</si>
  <si>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</si>
  <si>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</si>
  <si>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</si>
  <si>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</si>
  <si>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</si>
  <si>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</si>
  <si>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</si>
  <si>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</si>
  <si>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</si>
  <si>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</si>
  <si>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</si>
  <si>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</si>
  <si>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</si>
  <si>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</si>
  <si>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</si>
  <si>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</si>
  <si>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</si>
  <si>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</si>
  <si>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</si>
  <si>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</si>
  <si>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</si>
  <si>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</si>
  <si>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</si>
  <si>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</si>
  <si>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</si>
  <si>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</si>
  <si>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</si>
  <si>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</si>
  <si>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</si>
  <si>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</si>
  <si>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</si>
  <si>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</si>
  <si>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</si>
  <si>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</si>
  <si>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</si>
  <si>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</si>
  <si>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</si>
  <si>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</si>
  <si>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</si>
  <si>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</si>
  <si>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</si>
  <si>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</si>
  <si>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</si>
  <si>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</si>
  <si>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</si>
  <si>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</si>
  <si>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</si>
  <si>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</si>
  <si>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</si>
  <si>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</si>
  <si>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</si>
  <si>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</si>
  <si>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</si>
  <si>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</si>
  <si>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</si>
  <si>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</si>
  <si>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</si>
  <si>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</si>
  <si>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</si>
  <si>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</si>
  <si>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</si>
  <si>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</si>
  <si>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</si>
  <si>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</si>
  <si>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</si>
  <si>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</si>
  <si>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</si>
  <si>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</si>
  <si>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</si>
  <si>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</si>
  <si>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</si>
  <si>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</si>
  <si>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</si>
  <si>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</si>
  <si>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</si>
  <si>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</si>
  <si>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</si>
  <si>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</si>
  <si>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</si>
  <si>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</si>
  <si>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</si>
  <si>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</si>
  <si>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</si>
  <si>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</si>
  <si>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</si>
  <si>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</si>
  <si>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</si>
  <si>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</si>
  <si>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</si>
  <si>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</si>
  <si>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</si>
  <si>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</si>
  <si>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</si>
  <si>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</si>
  <si>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</si>
  <si>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</si>
  <si>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</si>
  <si>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</si>
  <si>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</si>
  <si>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</si>
  <si>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</si>
  <si>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</si>
  <si>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</si>
  <si>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</si>
  <si>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</si>
  <si>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</si>
  <si>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</si>
  <si>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</si>
  <si>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</si>
  <si>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</si>
  <si>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</si>
  <si>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</si>
  <si>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</si>
  <si>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</si>
  <si>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</si>
  <si>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</si>
  <si>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</si>
  <si>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</si>
  <si>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</si>
  <si>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</si>
  <si>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</si>
  <si>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</si>
  <si>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</si>
  <si>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</si>
  <si>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</si>
  <si>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</si>
  <si>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</si>
  <si>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</si>
  <si>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</si>
  <si>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</si>
  <si>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</si>
  <si>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</si>
  <si>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</si>
  <si>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</si>
  <si>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</si>
  <si>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</si>
  <si>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</si>
  <si>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</si>
  <si>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</si>
  <si>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</si>
  <si>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</si>
  <si>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</si>
  <si>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</si>
  <si>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</si>
  <si>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</si>
  <si>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</si>
  <si>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</si>
  <si>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</si>
  <si>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</si>
  <si>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</si>
  <si>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</si>
  <si>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</si>
  <si>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</si>
  <si>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</si>
  <si>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</si>
  <si>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</si>
  <si>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</si>
  <si>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</si>
  <si>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</si>
  <si>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</si>
  <si>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</si>
  <si>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</si>
  <si>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</si>
  <si>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</si>
  <si>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</si>
  <si>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</si>
  <si>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</si>
  <si>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</si>
  <si>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</si>
  <si>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</si>
  <si>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</si>
  <si>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</si>
  <si>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</si>
  <si>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</si>
  <si>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</si>
  <si>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</si>
  <si>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</si>
  <si>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</si>
  <si>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</si>
  <si>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</si>
  <si>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</si>
  <si>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</si>
  <si>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</si>
  <si>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</si>
  <si>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</si>
  <si>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</si>
  <si>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</si>
  <si>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</si>
  <si>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</si>
  <si>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</si>
  <si>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</si>
  <si>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</si>
  <si>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</si>
  <si>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</si>
  <si>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</si>
  <si>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</si>
  <si>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</si>
  <si>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</si>
  <si>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</si>
  <si>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</si>
  <si>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</si>
  <si>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</si>
  <si>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</si>
  <si>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</si>
  <si>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</si>
  <si>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</si>
  <si>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</si>
  <si>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</si>
  <si>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</si>
  <si>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</si>
  <si>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</si>
  <si>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</si>
  <si>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</si>
  <si>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</si>
  <si>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</si>
  <si>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</si>
  <si>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</si>
  <si>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</si>
  <si>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</si>
  <si>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</si>
  <si>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</si>
  <si>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</si>
  <si>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</si>
  <si>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</si>
  <si>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</si>
  <si>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</si>
  <si>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</si>
  <si>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</si>
  <si>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</si>
  <si>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</si>
  <si>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</si>
  <si>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</si>
  <si>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</si>
  <si>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</si>
  <si>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</si>
  <si>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</si>
  <si>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</si>
  <si>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</si>
  <si>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</si>
  <si>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</si>
  <si>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</si>
  <si>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</si>
  <si>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</si>
  <si>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</si>
  <si>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</si>
  <si>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</si>
  <si>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</si>
  <si>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</si>
  <si>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</si>
  <si>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</si>
  <si>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</si>
  <si>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</si>
  <si>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</si>
  <si>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</si>
  <si>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</si>
  <si>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</si>
  <si>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</si>
  <si>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</si>
  <si>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</si>
  <si>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</si>
  <si>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</si>
  <si>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</si>
  <si>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</si>
  <si>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</si>
  <si>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</si>
  <si>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</si>
  <si>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</si>
  <si>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</si>
  <si>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</si>
  <si>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</si>
  <si>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</si>
  <si>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</si>
  <si>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</si>
  <si>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</si>
  <si>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</si>
  <si>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</si>
  <si>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</si>
  <si>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</si>
  <si>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</si>
  <si>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</si>
  <si>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</si>
  <si>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</si>
  <si>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</si>
  <si>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</si>
  <si>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</si>
  <si>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</si>
  <si>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</si>
  <si>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</si>
  <si>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</si>
  <si>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</si>
  <si>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</si>
  <si>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</si>
  <si>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</si>
  <si>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</si>
  <si>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</si>
  <si>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</si>
  <si>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</si>
  <si>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</si>
  <si>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</si>
  <si>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</si>
  <si>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</si>
  <si>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</si>
  <si>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</si>
  <si>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</si>
  <si>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</si>
  <si>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</si>
  <si>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</si>
  <si>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</si>
  <si>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</si>
  <si>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</si>
  <si>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</si>
  <si>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</si>
  <si>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</si>
  <si>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</si>
  <si>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</si>
  <si>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</si>
  <si>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</si>
  <si>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</si>
  <si>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</si>
  <si>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</si>
  <si>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</si>
  <si>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</si>
  <si>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</si>
  <si>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</si>
  <si>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</si>
  <si>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</si>
  <si>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</si>
  <si>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</si>
  <si>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</si>
  <si>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</si>
  <si>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</si>
  <si>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</si>
  <si>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</si>
  <si>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</si>
  <si>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</si>
  <si>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</si>
  <si>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</si>
  <si>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</si>
  <si>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</si>
  <si>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</si>
  <si>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</si>
  <si>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</si>
  <si>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</si>
  <si>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</si>
  <si>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</si>
  <si>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</si>
  <si>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</si>
  <si>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</si>
  <si>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</si>
  <si>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</si>
  <si>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</si>
  <si>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</si>
  <si>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</si>
  <si>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</si>
  <si>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</si>
  <si>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</si>
  <si>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</si>
  <si>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</si>
  <si>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</si>
  <si>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</si>
  <si>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</si>
  <si>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</si>
  <si>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</si>
  <si>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</si>
  <si>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</si>
  <si>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</si>
  <si>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</si>
  <si>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</si>
  <si>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</si>
  <si>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</si>
  <si>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</si>
  <si>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</si>
  <si>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</si>
  <si>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</si>
  <si>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</si>
  <si>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</si>
  <si>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</si>
  <si>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</si>
  <si>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</si>
  <si>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</si>
  <si>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</si>
  <si>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</si>
  <si>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</si>
  <si>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</si>
  <si>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</si>
  <si>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</si>
  <si>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</si>
  <si>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</si>
  <si>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</si>
  <si>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</si>
  <si>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</si>
  <si>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</si>
  <si>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</si>
  <si>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</si>
  <si>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</si>
  <si>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</si>
  <si>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</si>
  <si>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 REGIONAL NORTE DE SANTANDER</t>
  </si>
  <si>
    <t>442 - 2012</t>
  </si>
  <si>
    <t xml:space="preserve">ATENDER A NIÑOS Y NIÑAS MENORES DE 5 AÑOS O HASTA SU INGRESO AL GRADO DE TRANSICION Y MUJERES GESTANTES Y EN PERIODO DE LACTANCIA CON EL FIN DE PROMOVER EL DESARROLLO INTEGRAL </t>
  </si>
  <si>
    <t>323 - 2017</t>
  </si>
  <si>
    <t>PRESTAR SERVICIO DE EDUACICION INICIAL EN EL MARCO DE LA ATENCION INTEGRAL A MUJERES GESTANTES, NIÑAS Y NIÑOS MENORES DE 5 AÑOSEN EL DESARROLLO INTEGRAL DE LA PRIMERA INFANCIA “DE CERO A SIEMPRE”</t>
  </si>
  <si>
    <t>443 - 2012</t>
  </si>
  <si>
    <t>624 - 2016</t>
  </si>
  <si>
    <t>91 - 2016</t>
  </si>
  <si>
    <t>148 - 2020</t>
  </si>
  <si>
    <t>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en el Norte de Santander, en los municipios de Chitaga, Pamplona, Cucutilla, Cacota, Silos, Mutiscua, Pamplonita, Toledo, Labateca, Cúcuta y Arboledas</t>
  </si>
  <si>
    <t>MILENA VEGA PEREZ</t>
  </si>
  <si>
    <t>contabilidad@corpocescolombia.org</t>
  </si>
  <si>
    <t>5737997</t>
  </si>
  <si>
    <t xml:space="preserve">CALLE 11N NO. 2-84 URB PARAISO EL BOSQUE </t>
  </si>
  <si>
    <t>2021-8-08002182020</t>
  </si>
  <si>
    <t>347-2015</t>
  </si>
  <si>
    <t>602-2016</t>
  </si>
  <si>
    <t>603-2016</t>
  </si>
  <si>
    <t>604-2016</t>
  </si>
  <si>
    <t>322-2017</t>
  </si>
  <si>
    <t>137-2019</t>
  </si>
  <si>
    <t>345-2014</t>
  </si>
  <si>
    <t>320-2017</t>
  </si>
  <si>
    <t>321-2017</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</si>
  <si>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DE DESARROLLO INFANTIL EN MEDIO FAMILIAR</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</si>
  <si>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t>
  </si>
  <si>
    <t>PRESTAR EL SERVICIO DE CENTROS DE DESARROLLO INFANTIL CDI, Y DESARROLLO INFANTIL EN MEDIO FAMILIAR DE CONFORMIDAD CON EL MANUAL OPERATIVO DE MODALIDAD INSTITUCIONAL Y FAMILIAR Y LAS DIRECTRICES ESTABLECIDAS POR EL ICBF EN ARMONIA CON LAS POLITICAS DE ESTADO PARA EL DESARROLLO INTEGRAL DE LA PRIMERA INFANCIA DE CERO A SIEMPRE</t>
  </si>
  <si>
    <t>ATENDER A LA PRIMERA INFANCIA EN EL MARCO DE LA ESTRATEGIA DE CERO A SIEMPRE, DE COMFORMIDAD DE LAS DIRECTRICES, LINEAMIENTOS Y PARAMETROS ESTABLECIDOS POR EL ICBF, ASI COMO REGULAR LAS RELACIONES ENTRE LAS PARTES DERIVADAS DE LA ENTREGA DE APORTES DEL ICBF AL CONTRATISTA, PARA QUE ESTE ASUMA CON SU PERSONAL Y BAJO SU EXCLUSIVA RESPONSABILIDAD DICHA ATENCION</t>
  </si>
  <si>
    <t>464-2020</t>
  </si>
  <si>
    <t>CONTRIBUIR A LA PREVENCIÓN DE LA DESNUTRICIÓN AGUDA EN NIÑAS Y NIÑOS MENORES DE 5 AÑOS Y LA ATENCIÓN DEL BAJO PESO EN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</si>
  <si>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349-2018</t>
  </si>
  <si>
    <t>348-2018</t>
  </si>
  <si>
    <t>317-2014</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</si>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</sst>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C93" zoomScale="85" zoomScaleNormal="85" zoomScaleSheetLayoutView="40" zoomScalePageLayoutView="40" workbookViewId="0">
      <selection activeCell="H94" sqref="H94:O10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2691</v>
      </c>
      <c r="D15" s="35"/>
      <c r="E15" s="35"/>
      <c r="F15" s="5"/>
      <c r="G15" s="32" t="s">
        <v>1168</v>
      </c>
      <c r="H15" s="102" t="s">
        <v>163</v>
      </c>
      <c r="I15" s="32" t="s">
        <v>2624</v>
      </c>
      <c r="J15" s="107"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8">
        <v>807000358</v>
      </c>
      <c r="C20" s="5"/>
      <c r="D20" s="73"/>
      <c r="E20" s="5"/>
      <c r="F20" s="5"/>
      <c r="G20" s="5"/>
      <c r="H20" s="178"/>
      <c r="I20" s="140" t="s">
        <v>163</v>
      </c>
      <c r="J20" s="140" t="s">
        <v>165</v>
      </c>
      <c r="K20" s="142">
        <v>1504881571</v>
      </c>
      <c r="L20" s="143"/>
      <c r="M20" s="143">
        <v>44561</v>
      </c>
      <c r="N20" s="126">
        <f>+(M20-L20)/30</f>
        <v>1485.3666666666666</v>
      </c>
      <c r="O20" s="129"/>
      <c r="U20" s="125"/>
      <c r="V20" s="104">
        <f ca="1">NOW()</f>
        <v>44194.413085300926</v>
      </c>
      <c r="W20" s="104">
        <f ca="1">NOW()</f>
        <v>44194.413085300926</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CORPORACION ESPIRITU SANTO CORPOCES</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2677</v>
      </c>
      <c r="C48" s="115" t="s">
        <v>31</v>
      </c>
      <c r="D48" s="112" t="s">
        <v>2678</v>
      </c>
      <c r="E48" s="136">
        <v>41263</v>
      </c>
      <c r="F48" s="136">
        <v>41851</v>
      </c>
      <c r="G48" s="151">
        <f>IF(AND(E48&lt;&gt;"",F48&lt;&gt;""),((F48-E48)/30),"")</f>
        <v>19.600000000000001</v>
      </c>
      <c r="H48" s="113" t="s">
        <v>2679</v>
      </c>
      <c r="I48" s="112" t="s">
        <v>1157</v>
      </c>
      <c r="J48" s="112" t="s">
        <v>824</v>
      </c>
      <c r="K48" s="114">
        <v>6054830585</v>
      </c>
      <c r="L48" s="115" t="s">
        <v>1148</v>
      </c>
      <c r="M48" s="168">
        <v>1</v>
      </c>
      <c r="N48" s="115" t="s">
        <v>27</v>
      </c>
      <c r="O48" s="115" t="s">
        <v>26</v>
      </c>
      <c r="P48" s="78"/>
    </row>
    <row r="49" spans="1:16" s="6" customFormat="1" ht="24.75" customHeight="1" x14ac:dyDescent="0.25">
      <c r="A49" s="134">
        <v>2</v>
      </c>
      <c r="B49" s="113" t="s">
        <v>2677</v>
      </c>
      <c r="C49" s="115" t="s">
        <v>31</v>
      </c>
      <c r="D49" s="112" t="s">
        <v>2678</v>
      </c>
      <c r="E49" s="136">
        <v>41263</v>
      </c>
      <c r="F49" s="136">
        <v>41851</v>
      </c>
      <c r="G49" s="151">
        <f t="shared" ref="G49:G50" si="2">IF(AND(E49&lt;&gt;"",F49&lt;&gt;""),((F49-E49)/30),"")</f>
        <v>19.600000000000001</v>
      </c>
      <c r="H49" s="113" t="s">
        <v>2679</v>
      </c>
      <c r="I49" s="112" t="s">
        <v>1157</v>
      </c>
      <c r="J49" s="112" t="s">
        <v>861</v>
      </c>
      <c r="K49" s="114">
        <v>6054830585</v>
      </c>
      <c r="L49" s="115" t="s">
        <v>1148</v>
      </c>
      <c r="M49" s="168">
        <v>1</v>
      </c>
      <c r="N49" s="115" t="s">
        <v>27</v>
      </c>
      <c r="O49" s="115" t="s">
        <v>26</v>
      </c>
      <c r="P49" s="78"/>
    </row>
    <row r="50" spans="1:16" s="6" customFormat="1" ht="24.75" customHeight="1" x14ac:dyDescent="0.25">
      <c r="A50" s="134">
        <v>3</v>
      </c>
      <c r="B50" s="113" t="s">
        <v>2677</v>
      </c>
      <c r="C50" s="115" t="s">
        <v>31</v>
      </c>
      <c r="D50" s="112" t="s">
        <v>2678</v>
      </c>
      <c r="E50" s="136">
        <v>41263</v>
      </c>
      <c r="F50" s="136">
        <v>41851</v>
      </c>
      <c r="G50" s="151">
        <f t="shared" si="2"/>
        <v>19.600000000000001</v>
      </c>
      <c r="H50" s="113" t="s">
        <v>2679</v>
      </c>
      <c r="I50" s="112" t="s">
        <v>1157</v>
      </c>
      <c r="J50" s="112" t="s">
        <v>825</v>
      </c>
      <c r="K50" s="114">
        <v>6054830585</v>
      </c>
      <c r="L50" s="115" t="s">
        <v>1148</v>
      </c>
      <c r="M50" s="168">
        <v>1</v>
      </c>
      <c r="N50" s="115" t="s">
        <v>27</v>
      </c>
      <c r="O50" s="115" t="s">
        <v>26</v>
      </c>
      <c r="P50" s="78"/>
    </row>
    <row r="51" spans="1:16" s="6" customFormat="1" ht="24.75" customHeight="1" outlineLevel="1" x14ac:dyDescent="0.25">
      <c r="A51" s="134">
        <v>4</v>
      </c>
      <c r="B51" s="113" t="s">
        <v>2677</v>
      </c>
      <c r="C51" s="115" t="s">
        <v>31</v>
      </c>
      <c r="D51" s="112" t="s">
        <v>2678</v>
      </c>
      <c r="E51" s="136">
        <v>41263</v>
      </c>
      <c r="F51" s="136">
        <v>41851</v>
      </c>
      <c r="G51" s="151">
        <f t="shared" ref="G51:G107" si="3">IF(AND(E51&lt;&gt;"",F51&lt;&gt;""),((F51-E51)/30),"")</f>
        <v>19.600000000000001</v>
      </c>
      <c r="H51" s="113" t="s">
        <v>2679</v>
      </c>
      <c r="I51" s="112" t="s">
        <v>1157</v>
      </c>
      <c r="J51" s="112" t="s">
        <v>838</v>
      </c>
      <c r="K51" s="114">
        <v>6054830585</v>
      </c>
      <c r="L51" s="115" t="s">
        <v>1148</v>
      </c>
      <c r="M51" s="168">
        <v>1</v>
      </c>
      <c r="N51" s="115" t="s">
        <v>27</v>
      </c>
      <c r="O51" s="115" t="s">
        <v>26</v>
      </c>
      <c r="P51" s="78"/>
    </row>
    <row r="52" spans="1:16" s="7" customFormat="1" ht="24.75" customHeight="1" outlineLevel="1" x14ac:dyDescent="0.25">
      <c r="A52" s="135">
        <v>5</v>
      </c>
      <c r="B52" s="113" t="s">
        <v>2677</v>
      </c>
      <c r="C52" s="115" t="s">
        <v>31</v>
      </c>
      <c r="D52" s="112" t="s">
        <v>2678</v>
      </c>
      <c r="E52" s="136">
        <v>41263</v>
      </c>
      <c r="F52" s="136">
        <v>41851</v>
      </c>
      <c r="G52" s="151">
        <f t="shared" si="3"/>
        <v>19.600000000000001</v>
      </c>
      <c r="H52" s="113" t="s">
        <v>2679</v>
      </c>
      <c r="I52" s="112" t="s">
        <v>1157</v>
      </c>
      <c r="J52" s="112" t="s">
        <v>149</v>
      </c>
      <c r="K52" s="114">
        <v>6054830585</v>
      </c>
      <c r="L52" s="115" t="s">
        <v>1148</v>
      </c>
      <c r="M52" s="168">
        <v>1</v>
      </c>
      <c r="N52" s="115" t="s">
        <v>27</v>
      </c>
      <c r="O52" s="115" t="s">
        <v>26</v>
      </c>
      <c r="P52" s="79"/>
    </row>
    <row r="53" spans="1:16" s="7" customFormat="1" ht="24.75" customHeight="1" outlineLevel="1" x14ac:dyDescent="0.25">
      <c r="A53" s="135">
        <v>6</v>
      </c>
      <c r="B53" s="113" t="s">
        <v>2677</v>
      </c>
      <c r="C53" s="115" t="s">
        <v>31</v>
      </c>
      <c r="D53" s="112" t="s">
        <v>2678</v>
      </c>
      <c r="E53" s="136">
        <v>41263</v>
      </c>
      <c r="F53" s="136">
        <v>41851</v>
      </c>
      <c r="G53" s="151">
        <f t="shared" si="3"/>
        <v>19.600000000000001</v>
      </c>
      <c r="H53" s="113" t="s">
        <v>2679</v>
      </c>
      <c r="I53" s="112" t="s">
        <v>1157</v>
      </c>
      <c r="J53" s="112" t="s">
        <v>831</v>
      </c>
      <c r="K53" s="114">
        <v>6054830585</v>
      </c>
      <c r="L53" s="115" t="s">
        <v>1148</v>
      </c>
      <c r="M53" s="168">
        <v>1</v>
      </c>
      <c r="N53" s="115" t="s">
        <v>27</v>
      </c>
      <c r="O53" s="115" t="s">
        <v>26</v>
      </c>
      <c r="P53" s="79"/>
    </row>
    <row r="54" spans="1:16" s="7" customFormat="1" ht="24.75" customHeight="1" outlineLevel="1" x14ac:dyDescent="0.25">
      <c r="A54" s="135">
        <v>7</v>
      </c>
      <c r="B54" s="113" t="s">
        <v>2677</v>
      </c>
      <c r="C54" s="115" t="s">
        <v>31</v>
      </c>
      <c r="D54" s="112" t="s">
        <v>2678</v>
      </c>
      <c r="E54" s="136">
        <v>41263</v>
      </c>
      <c r="F54" s="136">
        <v>41851</v>
      </c>
      <c r="G54" s="151">
        <f t="shared" si="3"/>
        <v>19.600000000000001</v>
      </c>
      <c r="H54" s="113" t="s">
        <v>2679</v>
      </c>
      <c r="I54" s="112" t="s">
        <v>1157</v>
      </c>
      <c r="J54" s="112" t="s">
        <v>848</v>
      </c>
      <c r="K54" s="114">
        <v>6054830585</v>
      </c>
      <c r="L54" s="115" t="s">
        <v>1148</v>
      </c>
      <c r="M54" s="168">
        <v>1</v>
      </c>
      <c r="N54" s="115" t="s">
        <v>27</v>
      </c>
      <c r="O54" s="115" t="s">
        <v>26</v>
      </c>
      <c r="P54" s="79"/>
    </row>
    <row r="55" spans="1:16" s="7" customFormat="1" ht="24.75" customHeight="1" outlineLevel="1" x14ac:dyDescent="0.25">
      <c r="A55" s="135">
        <v>8</v>
      </c>
      <c r="B55" s="113" t="s">
        <v>2677</v>
      </c>
      <c r="C55" s="115" t="s">
        <v>31</v>
      </c>
      <c r="D55" s="112" t="s">
        <v>2682</v>
      </c>
      <c r="E55" s="136">
        <v>41263</v>
      </c>
      <c r="F55" s="136">
        <v>41851</v>
      </c>
      <c r="G55" s="151">
        <f t="shared" si="3"/>
        <v>19.600000000000001</v>
      </c>
      <c r="H55" s="110" t="s">
        <v>2679</v>
      </c>
      <c r="I55" s="112" t="s">
        <v>1157</v>
      </c>
      <c r="J55" s="112" t="s">
        <v>824</v>
      </c>
      <c r="K55" s="114">
        <v>7714642895</v>
      </c>
      <c r="L55" s="115" t="s">
        <v>1148</v>
      </c>
      <c r="M55" s="168">
        <v>1</v>
      </c>
      <c r="N55" s="115" t="s">
        <v>27</v>
      </c>
      <c r="O55" s="115" t="s">
        <v>26</v>
      </c>
      <c r="P55" s="79"/>
    </row>
    <row r="56" spans="1:16" s="7" customFormat="1" ht="24.75" customHeight="1" outlineLevel="1" x14ac:dyDescent="0.25">
      <c r="A56" s="135">
        <v>9</v>
      </c>
      <c r="B56" s="113" t="s">
        <v>2677</v>
      </c>
      <c r="C56" s="115" t="s">
        <v>31</v>
      </c>
      <c r="D56" s="112" t="s">
        <v>2682</v>
      </c>
      <c r="E56" s="136">
        <v>41263</v>
      </c>
      <c r="F56" s="136">
        <v>41851</v>
      </c>
      <c r="G56" s="151">
        <f t="shared" si="3"/>
        <v>19.600000000000001</v>
      </c>
      <c r="H56" s="110" t="s">
        <v>2679</v>
      </c>
      <c r="I56" s="112" t="s">
        <v>1157</v>
      </c>
      <c r="J56" s="112" t="s">
        <v>850</v>
      </c>
      <c r="K56" s="114">
        <v>7714642895</v>
      </c>
      <c r="L56" s="115" t="s">
        <v>1148</v>
      </c>
      <c r="M56" s="168">
        <v>1</v>
      </c>
      <c r="N56" s="115" t="s">
        <v>27</v>
      </c>
      <c r="O56" s="115" t="s">
        <v>26</v>
      </c>
      <c r="P56" s="79"/>
    </row>
    <row r="57" spans="1:16" s="7" customFormat="1" ht="24.75" customHeight="1" outlineLevel="1" x14ac:dyDescent="0.25">
      <c r="A57" s="135">
        <v>10</v>
      </c>
      <c r="B57" s="113" t="s">
        <v>2677</v>
      </c>
      <c r="C57" s="115" t="s">
        <v>31</v>
      </c>
      <c r="D57" s="112" t="s">
        <v>2682</v>
      </c>
      <c r="E57" s="136">
        <v>41263</v>
      </c>
      <c r="F57" s="136">
        <v>41851</v>
      </c>
      <c r="G57" s="151">
        <f t="shared" si="3"/>
        <v>19.600000000000001</v>
      </c>
      <c r="H57" s="110" t="s">
        <v>2679</v>
      </c>
      <c r="I57" s="112" t="s">
        <v>1157</v>
      </c>
      <c r="J57" s="112" t="s">
        <v>826</v>
      </c>
      <c r="K57" s="114">
        <v>7714642895</v>
      </c>
      <c r="L57" s="115" t="s">
        <v>1148</v>
      </c>
      <c r="M57" s="168">
        <v>1</v>
      </c>
      <c r="N57" s="115" t="s">
        <v>27</v>
      </c>
      <c r="O57" s="115" t="s">
        <v>26</v>
      </c>
      <c r="P57" s="79"/>
    </row>
    <row r="58" spans="1:16" s="7" customFormat="1" ht="24.75" customHeight="1" outlineLevel="1" x14ac:dyDescent="0.25">
      <c r="A58" s="135">
        <v>11</v>
      </c>
      <c r="B58" s="113" t="s">
        <v>2677</v>
      </c>
      <c r="C58" s="115" t="s">
        <v>31</v>
      </c>
      <c r="D58" s="112" t="s">
        <v>2682</v>
      </c>
      <c r="E58" s="136">
        <v>41263</v>
      </c>
      <c r="F58" s="136">
        <v>41851</v>
      </c>
      <c r="G58" s="151">
        <f t="shared" si="3"/>
        <v>19.600000000000001</v>
      </c>
      <c r="H58" s="110" t="s">
        <v>2679</v>
      </c>
      <c r="I58" s="112" t="s">
        <v>1157</v>
      </c>
      <c r="J58" s="112" t="s">
        <v>832</v>
      </c>
      <c r="K58" s="114">
        <v>7714642895</v>
      </c>
      <c r="L58" s="115" t="s">
        <v>1148</v>
      </c>
      <c r="M58" s="168">
        <v>1</v>
      </c>
      <c r="N58" s="115" t="s">
        <v>27</v>
      </c>
      <c r="O58" s="115" t="s">
        <v>26</v>
      </c>
      <c r="P58" s="79"/>
    </row>
    <row r="59" spans="1:16" s="7" customFormat="1" ht="24.75" customHeight="1" outlineLevel="1" x14ac:dyDescent="0.25">
      <c r="A59" s="135">
        <v>12</v>
      </c>
      <c r="B59" s="113" t="s">
        <v>2677</v>
      </c>
      <c r="C59" s="115" t="s">
        <v>31</v>
      </c>
      <c r="D59" s="112" t="s">
        <v>2682</v>
      </c>
      <c r="E59" s="136">
        <v>41263</v>
      </c>
      <c r="F59" s="136">
        <v>41851</v>
      </c>
      <c r="G59" s="151">
        <f t="shared" si="3"/>
        <v>19.600000000000001</v>
      </c>
      <c r="H59" s="110" t="s">
        <v>2679</v>
      </c>
      <c r="I59" s="112" t="s">
        <v>1157</v>
      </c>
      <c r="J59" s="112" t="s">
        <v>855</v>
      </c>
      <c r="K59" s="114">
        <v>7714642895</v>
      </c>
      <c r="L59" s="115" t="s">
        <v>1148</v>
      </c>
      <c r="M59" s="168">
        <v>1</v>
      </c>
      <c r="N59" s="115" t="s">
        <v>27</v>
      </c>
      <c r="O59" s="115" t="s">
        <v>26</v>
      </c>
      <c r="P59" s="79"/>
    </row>
    <row r="60" spans="1:16" s="7" customFormat="1" ht="24.75" customHeight="1" outlineLevel="1" x14ac:dyDescent="0.25">
      <c r="A60" s="135">
        <v>13</v>
      </c>
      <c r="B60" s="113" t="s">
        <v>2677</v>
      </c>
      <c r="C60" s="115" t="s">
        <v>31</v>
      </c>
      <c r="D60" s="112" t="s">
        <v>2682</v>
      </c>
      <c r="E60" s="136">
        <v>41263</v>
      </c>
      <c r="F60" s="136">
        <v>41851</v>
      </c>
      <c r="G60" s="151">
        <f t="shared" si="3"/>
        <v>19.600000000000001</v>
      </c>
      <c r="H60" s="110" t="s">
        <v>2679</v>
      </c>
      <c r="I60" s="112" t="s">
        <v>1157</v>
      </c>
      <c r="J60" s="112" t="s">
        <v>829</v>
      </c>
      <c r="K60" s="114">
        <v>7714642895</v>
      </c>
      <c r="L60" s="115" t="s">
        <v>1148</v>
      </c>
      <c r="M60" s="168">
        <v>1</v>
      </c>
      <c r="N60" s="115" t="s">
        <v>27</v>
      </c>
      <c r="O60" s="115" t="s">
        <v>26</v>
      </c>
      <c r="P60" s="79"/>
    </row>
    <row r="61" spans="1:16" s="7" customFormat="1" ht="24.75" customHeight="1" outlineLevel="1" x14ac:dyDescent="0.25">
      <c r="A61" s="135">
        <v>14</v>
      </c>
      <c r="B61" s="113" t="s">
        <v>2677</v>
      </c>
      <c r="C61" s="115" t="s">
        <v>31</v>
      </c>
      <c r="D61" s="112" t="s">
        <v>2682</v>
      </c>
      <c r="E61" s="136">
        <v>41263</v>
      </c>
      <c r="F61" s="136">
        <v>41851</v>
      </c>
      <c r="G61" s="151">
        <f t="shared" si="3"/>
        <v>19.600000000000001</v>
      </c>
      <c r="H61" s="110" t="s">
        <v>2679</v>
      </c>
      <c r="I61" s="112" t="s">
        <v>1157</v>
      </c>
      <c r="J61" s="112" t="s">
        <v>853</v>
      </c>
      <c r="K61" s="114">
        <v>7714642895</v>
      </c>
      <c r="L61" s="115" t="s">
        <v>1148</v>
      </c>
      <c r="M61" s="168">
        <v>1</v>
      </c>
      <c r="N61" s="115" t="s">
        <v>27</v>
      </c>
      <c r="O61" s="115" t="s">
        <v>26</v>
      </c>
      <c r="P61" s="79"/>
    </row>
    <row r="62" spans="1:16" s="7" customFormat="1" ht="24.75" customHeight="1" outlineLevel="1" x14ac:dyDescent="0.25">
      <c r="A62" s="135">
        <v>15</v>
      </c>
      <c r="B62" s="113" t="s">
        <v>2677</v>
      </c>
      <c r="C62" s="115" t="s">
        <v>31</v>
      </c>
      <c r="D62" s="112" t="s">
        <v>2682</v>
      </c>
      <c r="E62" s="136">
        <v>41263</v>
      </c>
      <c r="F62" s="136">
        <v>41851</v>
      </c>
      <c r="G62" s="151">
        <f t="shared" si="3"/>
        <v>19.600000000000001</v>
      </c>
      <c r="H62" s="110" t="s">
        <v>2679</v>
      </c>
      <c r="I62" s="112" t="s">
        <v>1157</v>
      </c>
      <c r="J62" s="112" t="s">
        <v>851</v>
      </c>
      <c r="K62" s="114">
        <v>7714642895</v>
      </c>
      <c r="L62" s="115" t="s">
        <v>1148</v>
      </c>
      <c r="M62" s="168">
        <v>1</v>
      </c>
      <c r="N62" s="115" t="s">
        <v>27</v>
      </c>
      <c r="O62" s="115" t="s">
        <v>26</v>
      </c>
      <c r="P62" s="79"/>
    </row>
    <row r="63" spans="1:16" s="7" customFormat="1" ht="24.75" customHeight="1" outlineLevel="1" x14ac:dyDescent="0.25">
      <c r="A63" s="135">
        <v>16</v>
      </c>
      <c r="B63" s="113" t="s">
        <v>2677</v>
      </c>
      <c r="C63" s="115" t="s">
        <v>31</v>
      </c>
      <c r="D63" s="112" t="s">
        <v>2682</v>
      </c>
      <c r="E63" s="136">
        <v>41263</v>
      </c>
      <c r="F63" s="136">
        <v>41851</v>
      </c>
      <c r="G63" s="151">
        <f t="shared" si="3"/>
        <v>19.600000000000001</v>
      </c>
      <c r="H63" s="110" t="s">
        <v>2679</v>
      </c>
      <c r="I63" s="112" t="s">
        <v>1157</v>
      </c>
      <c r="J63" s="112" t="s">
        <v>844</v>
      </c>
      <c r="K63" s="114">
        <v>7714642895</v>
      </c>
      <c r="L63" s="115" t="s">
        <v>1148</v>
      </c>
      <c r="M63" s="168">
        <v>1</v>
      </c>
      <c r="N63" s="115" t="s">
        <v>27</v>
      </c>
      <c r="O63" s="115" t="s">
        <v>26</v>
      </c>
      <c r="P63" s="79"/>
    </row>
    <row r="64" spans="1:16" s="7" customFormat="1" ht="24.75" customHeight="1" outlineLevel="1" x14ac:dyDescent="0.25">
      <c r="A64" s="135">
        <v>17</v>
      </c>
      <c r="B64" s="113" t="s">
        <v>2677</v>
      </c>
      <c r="C64" s="115" t="s">
        <v>31</v>
      </c>
      <c r="D64" s="112" t="s">
        <v>2682</v>
      </c>
      <c r="E64" s="136">
        <v>41263</v>
      </c>
      <c r="F64" s="136">
        <v>41851</v>
      </c>
      <c r="G64" s="151">
        <f t="shared" si="3"/>
        <v>19.600000000000001</v>
      </c>
      <c r="H64" s="110" t="s">
        <v>2679</v>
      </c>
      <c r="I64" s="112" t="s">
        <v>1157</v>
      </c>
      <c r="J64" s="112" t="s">
        <v>834</v>
      </c>
      <c r="K64" s="114">
        <v>7714642895</v>
      </c>
      <c r="L64" s="115" t="s">
        <v>1148</v>
      </c>
      <c r="M64" s="168">
        <v>1</v>
      </c>
      <c r="N64" s="115" t="s">
        <v>27</v>
      </c>
      <c r="O64" s="115" t="s">
        <v>26</v>
      </c>
      <c r="P64" s="79"/>
    </row>
    <row r="65" spans="1:16" s="7" customFormat="1" ht="24.75" customHeight="1" outlineLevel="1" x14ac:dyDescent="0.25">
      <c r="A65" s="135">
        <v>18</v>
      </c>
      <c r="B65" s="113" t="s">
        <v>2677</v>
      </c>
      <c r="C65" s="115" t="s">
        <v>31</v>
      </c>
      <c r="D65" s="112" t="s">
        <v>2683</v>
      </c>
      <c r="E65" s="136">
        <v>42720</v>
      </c>
      <c r="F65" s="136">
        <v>43084</v>
      </c>
      <c r="G65" s="151">
        <f t="shared" si="3"/>
        <v>12.133333333333333</v>
      </c>
      <c r="H65" s="113" t="s">
        <v>2681</v>
      </c>
      <c r="I65" s="112" t="s">
        <v>1157</v>
      </c>
      <c r="J65" s="112" t="s">
        <v>832</v>
      </c>
      <c r="K65" s="114">
        <v>3388078395</v>
      </c>
      <c r="L65" s="115" t="s">
        <v>1148</v>
      </c>
      <c r="M65" s="168">
        <v>1</v>
      </c>
      <c r="N65" s="115" t="s">
        <v>27</v>
      </c>
      <c r="O65" s="115" t="s">
        <v>26</v>
      </c>
      <c r="P65" s="79"/>
    </row>
    <row r="66" spans="1:16" s="7" customFormat="1" ht="24.75" customHeight="1" outlineLevel="1" x14ac:dyDescent="0.25">
      <c r="A66" s="135">
        <v>19</v>
      </c>
      <c r="B66" s="113" t="s">
        <v>2677</v>
      </c>
      <c r="C66" s="115" t="s">
        <v>31</v>
      </c>
      <c r="D66" s="112" t="s">
        <v>2683</v>
      </c>
      <c r="E66" s="136">
        <v>42720</v>
      </c>
      <c r="F66" s="136">
        <v>43084</v>
      </c>
      <c r="G66" s="151">
        <f t="shared" si="3"/>
        <v>12.133333333333333</v>
      </c>
      <c r="H66" s="113" t="s">
        <v>2681</v>
      </c>
      <c r="I66" s="112" t="s">
        <v>1157</v>
      </c>
      <c r="J66" s="112" t="s">
        <v>842</v>
      </c>
      <c r="K66" s="114">
        <v>3388078395</v>
      </c>
      <c r="L66" s="115" t="s">
        <v>1148</v>
      </c>
      <c r="M66" s="168">
        <v>1</v>
      </c>
      <c r="N66" s="115" t="s">
        <v>27</v>
      </c>
      <c r="O66" s="115" t="s">
        <v>26</v>
      </c>
      <c r="P66" s="79"/>
    </row>
    <row r="67" spans="1:16" s="7" customFormat="1" ht="24.75" customHeight="1" outlineLevel="1" x14ac:dyDescent="0.25">
      <c r="A67" s="135">
        <v>20</v>
      </c>
      <c r="B67" s="113" t="s">
        <v>2677</v>
      </c>
      <c r="C67" s="115" t="s">
        <v>31</v>
      </c>
      <c r="D67" s="112" t="s">
        <v>2683</v>
      </c>
      <c r="E67" s="136">
        <v>42720</v>
      </c>
      <c r="F67" s="136">
        <v>43084</v>
      </c>
      <c r="G67" s="151">
        <f t="shared" si="3"/>
        <v>12.133333333333333</v>
      </c>
      <c r="H67" s="113" t="s">
        <v>2681</v>
      </c>
      <c r="I67" s="112" t="s">
        <v>1157</v>
      </c>
      <c r="J67" s="112" t="s">
        <v>849</v>
      </c>
      <c r="K67" s="114">
        <v>3388078395</v>
      </c>
      <c r="L67" s="115" t="s">
        <v>1148</v>
      </c>
      <c r="M67" s="168">
        <v>1</v>
      </c>
      <c r="N67" s="115" t="s">
        <v>27</v>
      </c>
      <c r="O67" s="115" t="s">
        <v>26</v>
      </c>
      <c r="P67" s="79"/>
    </row>
    <row r="68" spans="1:16" s="7" customFormat="1" ht="24.75" customHeight="1" outlineLevel="1" x14ac:dyDescent="0.25">
      <c r="A68" s="135">
        <v>21</v>
      </c>
      <c r="B68" s="113" t="s">
        <v>2677</v>
      </c>
      <c r="C68" s="115" t="s">
        <v>31</v>
      </c>
      <c r="D68" s="112" t="s">
        <v>2683</v>
      </c>
      <c r="E68" s="136">
        <v>42720</v>
      </c>
      <c r="F68" s="136">
        <v>43084</v>
      </c>
      <c r="G68" s="151">
        <f t="shared" si="3"/>
        <v>12.133333333333333</v>
      </c>
      <c r="H68" s="113" t="s">
        <v>2681</v>
      </c>
      <c r="I68" s="112" t="s">
        <v>1157</v>
      </c>
      <c r="J68" s="112" t="s">
        <v>149</v>
      </c>
      <c r="K68" s="114">
        <v>3388078395</v>
      </c>
      <c r="L68" s="115" t="s">
        <v>1148</v>
      </c>
      <c r="M68" s="168">
        <v>1</v>
      </c>
      <c r="N68" s="115" t="s">
        <v>27</v>
      </c>
      <c r="O68" s="115" t="s">
        <v>26</v>
      </c>
      <c r="P68" s="79"/>
    </row>
    <row r="69" spans="1:16" s="7" customFormat="1" ht="24.75" customHeight="1" outlineLevel="1" x14ac:dyDescent="0.25">
      <c r="A69" s="135">
        <v>22</v>
      </c>
      <c r="B69" s="113" t="s">
        <v>2677</v>
      </c>
      <c r="C69" s="115" t="s">
        <v>31</v>
      </c>
      <c r="D69" s="112" t="s">
        <v>2684</v>
      </c>
      <c r="E69" s="136">
        <v>42399</v>
      </c>
      <c r="F69" s="136">
        <v>42719</v>
      </c>
      <c r="G69" s="151">
        <f t="shared" si="3"/>
        <v>10.666666666666666</v>
      </c>
      <c r="H69" s="110" t="s">
        <v>2681</v>
      </c>
      <c r="I69" s="112" t="s">
        <v>1157</v>
      </c>
      <c r="J69" s="112" t="s">
        <v>826</v>
      </c>
      <c r="K69" s="114">
        <v>3433269991</v>
      </c>
      <c r="L69" s="115" t="s">
        <v>1148</v>
      </c>
      <c r="M69" s="168">
        <v>1</v>
      </c>
      <c r="N69" s="115" t="s">
        <v>27</v>
      </c>
      <c r="O69" s="115" t="s">
        <v>26</v>
      </c>
      <c r="P69" s="79"/>
    </row>
    <row r="70" spans="1:16" s="7" customFormat="1" ht="24.75" customHeight="1" outlineLevel="1" x14ac:dyDescent="0.25">
      <c r="A70" s="135">
        <v>23</v>
      </c>
      <c r="B70" s="113" t="s">
        <v>2677</v>
      </c>
      <c r="C70" s="115" t="s">
        <v>31</v>
      </c>
      <c r="D70" s="112" t="s">
        <v>2684</v>
      </c>
      <c r="E70" s="136">
        <v>42399</v>
      </c>
      <c r="F70" s="136">
        <v>42719</v>
      </c>
      <c r="G70" s="151">
        <f t="shared" si="3"/>
        <v>10.666666666666666</v>
      </c>
      <c r="H70" s="110" t="s">
        <v>2681</v>
      </c>
      <c r="I70" s="112" t="s">
        <v>1157</v>
      </c>
      <c r="J70" s="112" t="s">
        <v>838</v>
      </c>
      <c r="K70" s="114">
        <v>3433269991</v>
      </c>
      <c r="L70" s="115" t="s">
        <v>1148</v>
      </c>
      <c r="M70" s="168">
        <v>1</v>
      </c>
      <c r="N70" s="115" t="s">
        <v>27</v>
      </c>
      <c r="O70" s="115" t="s">
        <v>26</v>
      </c>
      <c r="P70" s="79"/>
    </row>
    <row r="71" spans="1:16" s="7" customFormat="1" ht="24.75" customHeight="1" outlineLevel="1" x14ac:dyDescent="0.25">
      <c r="A71" s="135">
        <v>24</v>
      </c>
      <c r="B71" s="113" t="s">
        <v>2677</v>
      </c>
      <c r="C71" s="115" t="s">
        <v>31</v>
      </c>
      <c r="D71" s="112" t="s">
        <v>2684</v>
      </c>
      <c r="E71" s="136">
        <v>42399</v>
      </c>
      <c r="F71" s="136">
        <v>42719</v>
      </c>
      <c r="G71" s="151">
        <f t="shared" si="3"/>
        <v>10.666666666666666</v>
      </c>
      <c r="H71" s="110" t="s">
        <v>2681</v>
      </c>
      <c r="I71" s="112" t="s">
        <v>1157</v>
      </c>
      <c r="J71" s="112" t="s">
        <v>853</v>
      </c>
      <c r="K71" s="114">
        <v>3433269991</v>
      </c>
      <c r="L71" s="115" t="s">
        <v>1148</v>
      </c>
      <c r="M71" s="168">
        <v>1</v>
      </c>
      <c r="N71" s="115" t="s">
        <v>27</v>
      </c>
      <c r="O71" s="115" t="s">
        <v>26</v>
      </c>
      <c r="P71" s="79"/>
    </row>
    <row r="72" spans="1:16" s="7" customFormat="1" ht="24.75" customHeight="1" outlineLevel="1" x14ac:dyDescent="0.25">
      <c r="A72" s="135">
        <v>25</v>
      </c>
      <c r="B72" s="113" t="s">
        <v>2677</v>
      </c>
      <c r="C72" s="115" t="s">
        <v>31</v>
      </c>
      <c r="D72" s="112" t="s">
        <v>2684</v>
      </c>
      <c r="E72" s="136">
        <v>42399</v>
      </c>
      <c r="F72" s="136">
        <v>42719</v>
      </c>
      <c r="G72" s="151">
        <f t="shared" si="3"/>
        <v>10.666666666666666</v>
      </c>
      <c r="H72" s="110" t="s">
        <v>2681</v>
      </c>
      <c r="I72" s="112" t="s">
        <v>1157</v>
      </c>
      <c r="J72" s="112" t="s">
        <v>591</v>
      </c>
      <c r="K72" s="114">
        <v>3433269991</v>
      </c>
      <c r="L72" s="115" t="s">
        <v>1148</v>
      </c>
      <c r="M72" s="168">
        <v>1</v>
      </c>
      <c r="N72" s="115" t="s">
        <v>27</v>
      </c>
      <c r="O72" s="115" t="s">
        <v>26</v>
      </c>
      <c r="P72" s="79"/>
    </row>
    <row r="73" spans="1:16" s="7" customFormat="1" ht="24.75" customHeight="1" outlineLevel="1" x14ac:dyDescent="0.25">
      <c r="A73" s="135">
        <v>26</v>
      </c>
      <c r="B73" s="113" t="s">
        <v>2677</v>
      </c>
      <c r="C73" s="115" t="s">
        <v>31</v>
      </c>
      <c r="D73" s="112" t="s">
        <v>2680</v>
      </c>
      <c r="E73" s="136">
        <v>43075</v>
      </c>
      <c r="F73" s="136">
        <v>43404</v>
      </c>
      <c r="G73" s="151">
        <f t="shared" si="3"/>
        <v>10.966666666666667</v>
      </c>
      <c r="H73" s="113" t="s">
        <v>2681</v>
      </c>
      <c r="I73" s="112" t="s">
        <v>1157</v>
      </c>
      <c r="J73" s="112" t="s">
        <v>829</v>
      </c>
      <c r="K73" s="114">
        <v>2785129547</v>
      </c>
      <c r="L73" s="115" t="s">
        <v>1148</v>
      </c>
      <c r="M73" s="168">
        <v>1</v>
      </c>
      <c r="N73" s="115" t="s">
        <v>27</v>
      </c>
      <c r="O73" s="115" t="s">
        <v>26</v>
      </c>
      <c r="P73" s="79"/>
    </row>
    <row r="74" spans="1:16" s="7" customFormat="1" ht="24.75" customHeight="1" outlineLevel="1" x14ac:dyDescent="0.25">
      <c r="A74" s="135">
        <v>27</v>
      </c>
      <c r="B74" s="113" t="s">
        <v>2677</v>
      </c>
      <c r="C74" s="115" t="s">
        <v>31</v>
      </c>
      <c r="D74" s="112" t="s">
        <v>2680</v>
      </c>
      <c r="E74" s="136">
        <v>43075</v>
      </c>
      <c r="F74" s="136">
        <v>43404</v>
      </c>
      <c r="G74" s="151">
        <f t="shared" si="3"/>
        <v>10.966666666666667</v>
      </c>
      <c r="H74" s="113" t="s">
        <v>2681</v>
      </c>
      <c r="I74" s="112" t="s">
        <v>1157</v>
      </c>
      <c r="J74" s="112" t="s">
        <v>832</v>
      </c>
      <c r="K74" s="114">
        <v>2785129547</v>
      </c>
      <c r="L74" s="115" t="s">
        <v>1148</v>
      </c>
      <c r="M74" s="168">
        <v>1</v>
      </c>
      <c r="N74" s="115" t="s">
        <v>27</v>
      </c>
      <c r="O74" s="115" t="s">
        <v>26</v>
      </c>
      <c r="P74" s="79"/>
    </row>
    <row r="75" spans="1:16" s="7" customFormat="1" ht="24.75" customHeight="1" outlineLevel="1" x14ac:dyDescent="0.25">
      <c r="A75" s="135">
        <v>28</v>
      </c>
      <c r="B75" s="113" t="s">
        <v>2677</v>
      </c>
      <c r="C75" s="115" t="s">
        <v>31</v>
      </c>
      <c r="D75" s="112" t="s">
        <v>2680</v>
      </c>
      <c r="E75" s="136">
        <v>43075</v>
      </c>
      <c r="F75" s="136">
        <v>43404</v>
      </c>
      <c r="G75" s="151">
        <f t="shared" si="3"/>
        <v>10.966666666666667</v>
      </c>
      <c r="H75" s="113" t="s">
        <v>2681</v>
      </c>
      <c r="I75" s="112" t="s">
        <v>1157</v>
      </c>
      <c r="J75" s="112" t="s">
        <v>842</v>
      </c>
      <c r="K75" s="114">
        <v>2785129547</v>
      </c>
      <c r="L75" s="115" t="s">
        <v>1148</v>
      </c>
      <c r="M75" s="168">
        <v>1</v>
      </c>
      <c r="N75" s="115" t="s">
        <v>27</v>
      </c>
      <c r="O75" s="115" t="s">
        <v>26</v>
      </c>
      <c r="P75" s="79"/>
    </row>
    <row r="76" spans="1:16" s="7" customFormat="1" ht="24.75" customHeight="1" outlineLevel="1" x14ac:dyDescent="0.25">
      <c r="A76" s="135">
        <v>29</v>
      </c>
      <c r="B76" s="113" t="s">
        <v>2677</v>
      </c>
      <c r="C76" s="115" t="s">
        <v>31</v>
      </c>
      <c r="D76" s="112" t="s">
        <v>2680</v>
      </c>
      <c r="E76" s="136">
        <v>43075</v>
      </c>
      <c r="F76" s="136">
        <v>43404</v>
      </c>
      <c r="G76" s="151">
        <f t="shared" si="3"/>
        <v>10.966666666666667</v>
      </c>
      <c r="H76" s="113" t="s">
        <v>2681</v>
      </c>
      <c r="I76" s="112" t="s">
        <v>1157</v>
      </c>
      <c r="J76" s="112" t="s">
        <v>149</v>
      </c>
      <c r="K76" s="114">
        <v>2785129547</v>
      </c>
      <c r="L76" s="115" t="s">
        <v>1148</v>
      </c>
      <c r="M76" s="168">
        <v>1</v>
      </c>
      <c r="N76" s="115" t="s">
        <v>27</v>
      </c>
      <c r="O76" s="115" t="s">
        <v>26</v>
      </c>
      <c r="P76" s="79"/>
    </row>
    <row r="77" spans="1:16" s="7" customFormat="1" ht="24.75" customHeight="1" outlineLevel="1" x14ac:dyDescent="0.25">
      <c r="A77" s="135">
        <v>30</v>
      </c>
      <c r="B77" s="113" t="s">
        <v>2677</v>
      </c>
      <c r="C77" s="115" t="s">
        <v>31</v>
      </c>
      <c r="D77" s="112" t="s">
        <v>2692</v>
      </c>
      <c r="E77" s="136">
        <v>41995</v>
      </c>
      <c r="F77" s="136">
        <v>42369</v>
      </c>
      <c r="G77" s="151">
        <f t="shared" si="3"/>
        <v>12.466666666666667</v>
      </c>
      <c r="H77" s="110" t="s">
        <v>2679</v>
      </c>
      <c r="I77" s="112" t="s">
        <v>1157</v>
      </c>
      <c r="J77" s="112" t="s">
        <v>1157</v>
      </c>
      <c r="K77" s="114">
        <v>4358140841</v>
      </c>
      <c r="L77" s="115" t="s">
        <v>1148</v>
      </c>
      <c r="M77" s="168">
        <v>1</v>
      </c>
      <c r="N77" s="115" t="s">
        <v>27</v>
      </c>
      <c r="O77" s="115" t="s">
        <v>1148</v>
      </c>
      <c r="P77" s="79"/>
    </row>
    <row r="78" spans="1:16" s="7" customFormat="1" ht="24.75" customHeight="1" outlineLevel="1" x14ac:dyDescent="0.25">
      <c r="A78" s="135">
        <v>31</v>
      </c>
      <c r="B78" s="113" t="s">
        <v>2677</v>
      </c>
      <c r="C78" s="115" t="s">
        <v>31</v>
      </c>
      <c r="D78" s="112" t="s">
        <v>2693</v>
      </c>
      <c r="E78" s="136">
        <v>42720</v>
      </c>
      <c r="F78" s="136">
        <v>43084</v>
      </c>
      <c r="G78" s="151">
        <f t="shared" si="3"/>
        <v>12.133333333333333</v>
      </c>
      <c r="H78" s="113" t="s">
        <v>2701</v>
      </c>
      <c r="I78" s="112" t="s">
        <v>1157</v>
      </c>
      <c r="J78" s="112" t="s">
        <v>824</v>
      </c>
      <c r="K78" s="114">
        <v>2241377855</v>
      </c>
      <c r="L78" s="115" t="s">
        <v>1148</v>
      </c>
      <c r="M78" s="168">
        <v>1</v>
      </c>
      <c r="N78" s="115" t="s">
        <v>27</v>
      </c>
      <c r="O78" s="115" t="s">
        <v>1148</v>
      </c>
      <c r="P78" s="79"/>
    </row>
    <row r="79" spans="1:16" s="7" customFormat="1" ht="24.75" customHeight="1" outlineLevel="1" x14ac:dyDescent="0.25">
      <c r="A79" s="135">
        <v>32</v>
      </c>
      <c r="B79" s="113" t="s">
        <v>2677</v>
      </c>
      <c r="C79" s="115" t="s">
        <v>31</v>
      </c>
      <c r="D79" s="112" t="s">
        <v>2694</v>
      </c>
      <c r="E79" s="136">
        <v>42720</v>
      </c>
      <c r="F79" s="136">
        <v>43084</v>
      </c>
      <c r="G79" s="151">
        <f t="shared" si="3"/>
        <v>12.133333333333333</v>
      </c>
      <c r="H79" s="113" t="s">
        <v>2702</v>
      </c>
      <c r="I79" s="112" t="s">
        <v>1157</v>
      </c>
      <c r="J79" s="112" t="s">
        <v>824</v>
      </c>
      <c r="K79" s="114">
        <v>655268068</v>
      </c>
      <c r="L79" s="115" t="s">
        <v>1148</v>
      </c>
      <c r="M79" s="168">
        <v>1</v>
      </c>
      <c r="N79" s="115" t="s">
        <v>27</v>
      </c>
      <c r="O79" s="115" t="s">
        <v>1148</v>
      </c>
      <c r="P79" s="79"/>
    </row>
    <row r="80" spans="1:16" s="7" customFormat="1" ht="24.75" customHeight="1" outlineLevel="1" x14ac:dyDescent="0.25">
      <c r="A80" s="135">
        <v>33</v>
      </c>
      <c r="B80" s="113" t="s">
        <v>2677</v>
      </c>
      <c r="C80" s="115" t="s">
        <v>31</v>
      </c>
      <c r="D80" s="112" t="s">
        <v>2695</v>
      </c>
      <c r="E80" s="136">
        <v>42720</v>
      </c>
      <c r="F80" s="136">
        <v>43084</v>
      </c>
      <c r="G80" s="151">
        <f t="shared" si="3"/>
        <v>12.133333333333333</v>
      </c>
      <c r="H80" s="113" t="s">
        <v>2701</v>
      </c>
      <c r="I80" s="112" t="s">
        <v>1157</v>
      </c>
      <c r="J80" s="112" t="s">
        <v>824</v>
      </c>
      <c r="K80" s="114">
        <v>2630702070</v>
      </c>
      <c r="L80" s="115" t="s">
        <v>1148</v>
      </c>
      <c r="M80" s="168">
        <v>1</v>
      </c>
      <c r="N80" s="115" t="s">
        <v>27</v>
      </c>
      <c r="O80" s="115" t="s">
        <v>1148</v>
      </c>
      <c r="P80" s="79"/>
    </row>
    <row r="81" spans="1:16" s="7" customFormat="1" ht="24.75" customHeight="1" outlineLevel="1" x14ac:dyDescent="0.25">
      <c r="A81" s="135">
        <v>34</v>
      </c>
      <c r="B81" s="113" t="s">
        <v>2677</v>
      </c>
      <c r="C81" s="115" t="s">
        <v>31</v>
      </c>
      <c r="D81" s="112" t="s">
        <v>2695</v>
      </c>
      <c r="E81" s="136">
        <v>42720</v>
      </c>
      <c r="F81" s="136">
        <v>43084</v>
      </c>
      <c r="G81" s="151">
        <f t="shared" si="3"/>
        <v>12.133333333333333</v>
      </c>
      <c r="H81" s="113" t="s">
        <v>2701</v>
      </c>
      <c r="I81" s="112" t="s">
        <v>1157</v>
      </c>
      <c r="J81" s="112" t="s">
        <v>826</v>
      </c>
      <c r="K81" s="114">
        <v>2630702070</v>
      </c>
      <c r="L81" s="115" t="s">
        <v>1148</v>
      </c>
      <c r="M81" s="168">
        <v>1</v>
      </c>
      <c r="N81" s="115" t="s">
        <v>27</v>
      </c>
      <c r="O81" s="115" t="s">
        <v>1148</v>
      </c>
      <c r="P81" s="79"/>
    </row>
    <row r="82" spans="1:16" s="7" customFormat="1" ht="24.75" customHeight="1" outlineLevel="1" x14ac:dyDescent="0.25">
      <c r="A82" s="135">
        <v>35</v>
      </c>
      <c r="B82" s="113" t="s">
        <v>2677</v>
      </c>
      <c r="C82" s="115" t="s">
        <v>31</v>
      </c>
      <c r="D82" s="112" t="s">
        <v>2695</v>
      </c>
      <c r="E82" s="136">
        <v>42720</v>
      </c>
      <c r="F82" s="136">
        <v>43084</v>
      </c>
      <c r="G82" s="151">
        <f t="shared" si="3"/>
        <v>12.133333333333333</v>
      </c>
      <c r="H82" s="113" t="s">
        <v>2701</v>
      </c>
      <c r="I82" s="112" t="s">
        <v>1157</v>
      </c>
      <c r="J82" s="112" t="s">
        <v>838</v>
      </c>
      <c r="K82" s="114">
        <v>2630702070</v>
      </c>
      <c r="L82" s="115" t="s">
        <v>1148</v>
      </c>
      <c r="M82" s="168">
        <v>1</v>
      </c>
      <c r="N82" s="115" t="s">
        <v>27</v>
      </c>
      <c r="O82" s="115" t="s">
        <v>1148</v>
      </c>
      <c r="P82" s="79"/>
    </row>
    <row r="83" spans="1:16" s="7" customFormat="1" ht="24.75" customHeight="1" outlineLevel="1" x14ac:dyDescent="0.25">
      <c r="A83" s="135">
        <v>36</v>
      </c>
      <c r="B83" s="113" t="s">
        <v>2677</v>
      </c>
      <c r="C83" s="115" t="s">
        <v>31</v>
      </c>
      <c r="D83" s="112" t="s">
        <v>2695</v>
      </c>
      <c r="E83" s="136">
        <v>42720</v>
      </c>
      <c r="F83" s="136">
        <v>43084</v>
      </c>
      <c r="G83" s="151">
        <f t="shared" si="3"/>
        <v>12.133333333333333</v>
      </c>
      <c r="H83" s="113" t="s">
        <v>2701</v>
      </c>
      <c r="I83" s="112" t="s">
        <v>1157</v>
      </c>
      <c r="J83" s="112" t="s">
        <v>591</v>
      </c>
      <c r="K83" s="114">
        <v>2630702070</v>
      </c>
      <c r="L83" s="115" t="s">
        <v>1148</v>
      </c>
      <c r="M83" s="168">
        <v>1</v>
      </c>
      <c r="N83" s="115" t="s">
        <v>27</v>
      </c>
      <c r="O83" s="115" t="s">
        <v>1148</v>
      </c>
      <c r="P83" s="79"/>
    </row>
    <row r="84" spans="1:16" s="7" customFormat="1" ht="24.75" customHeight="1" outlineLevel="1" x14ac:dyDescent="0.25">
      <c r="A84" s="135">
        <v>37</v>
      </c>
      <c r="B84" s="113" t="s">
        <v>2677</v>
      </c>
      <c r="C84" s="115" t="s">
        <v>31</v>
      </c>
      <c r="D84" s="112" t="s">
        <v>2696</v>
      </c>
      <c r="E84" s="136">
        <v>43075</v>
      </c>
      <c r="F84" s="136">
        <v>43404</v>
      </c>
      <c r="G84" s="151">
        <f t="shared" si="3"/>
        <v>10.966666666666667</v>
      </c>
      <c r="H84" s="113" t="s">
        <v>2701</v>
      </c>
      <c r="I84" s="112" t="s">
        <v>1157</v>
      </c>
      <c r="J84" s="112" t="s">
        <v>824</v>
      </c>
      <c r="K84" s="114">
        <v>2419704720</v>
      </c>
      <c r="L84" s="115" t="s">
        <v>1148</v>
      </c>
      <c r="M84" s="168">
        <v>1</v>
      </c>
      <c r="N84" s="115" t="s">
        <v>27</v>
      </c>
      <c r="O84" s="115" t="s">
        <v>1148</v>
      </c>
      <c r="P84" s="79"/>
    </row>
    <row r="85" spans="1:16" s="7" customFormat="1" ht="24.75" customHeight="1" outlineLevel="1" x14ac:dyDescent="0.25">
      <c r="A85" s="135">
        <v>38</v>
      </c>
      <c r="B85" s="113" t="s">
        <v>2677</v>
      </c>
      <c r="C85" s="115" t="s">
        <v>31</v>
      </c>
      <c r="D85" s="112" t="s">
        <v>2697</v>
      </c>
      <c r="E85" s="136">
        <v>43487</v>
      </c>
      <c r="F85" s="136">
        <v>43819</v>
      </c>
      <c r="G85" s="151">
        <f t="shared" si="3"/>
        <v>11.066666666666666</v>
      </c>
      <c r="H85" s="113" t="s">
        <v>2703</v>
      </c>
      <c r="I85" s="112" t="s">
        <v>1157</v>
      </c>
      <c r="J85" s="112" t="s">
        <v>826</v>
      </c>
      <c r="K85" s="114">
        <v>7667373692</v>
      </c>
      <c r="L85" s="115" t="s">
        <v>1148</v>
      </c>
      <c r="M85" s="168">
        <v>1</v>
      </c>
      <c r="N85" s="115" t="s">
        <v>27</v>
      </c>
      <c r="O85" s="115" t="s">
        <v>1148</v>
      </c>
      <c r="P85" s="79"/>
    </row>
    <row r="86" spans="1:16" s="7" customFormat="1" ht="24.75" customHeight="1" outlineLevel="1" x14ac:dyDescent="0.25">
      <c r="A86" s="135">
        <v>39</v>
      </c>
      <c r="B86" s="113" t="s">
        <v>2677</v>
      </c>
      <c r="C86" s="115" t="s">
        <v>31</v>
      </c>
      <c r="D86" s="112" t="s">
        <v>2697</v>
      </c>
      <c r="E86" s="136">
        <v>43487</v>
      </c>
      <c r="F86" s="136">
        <v>43819</v>
      </c>
      <c r="G86" s="151">
        <f t="shared" si="3"/>
        <v>11.066666666666666</v>
      </c>
      <c r="H86" s="113" t="s">
        <v>2703</v>
      </c>
      <c r="I86" s="112" t="s">
        <v>1157</v>
      </c>
      <c r="J86" s="112" t="s">
        <v>829</v>
      </c>
      <c r="K86" s="114">
        <v>7667373692</v>
      </c>
      <c r="L86" s="115" t="s">
        <v>1148</v>
      </c>
      <c r="M86" s="168">
        <v>1</v>
      </c>
      <c r="N86" s="115" t="s">
        <v>27</v>
      </c>
      <c r="O86" s="115" t="s">
        <v>1148</v>
      </c>
      <c r="P86" s="79"/>
    </row>
    <row r="87" spans="1:16" s="7" customFormat="1" ht="24.75" customHeight="1" outlineLevel="1" x14ac:dyDescent="0.25">
      <c r="A87" s="135">
        <v>40</v>
      </c>
      <c r="B87" s="113" t="s">
        <v>2677</v>
      </c>
      <c r="C87" s="115" t="s">
        <v>31</v>
      </c>
      <c r="D87" s="112" t="s">
        <v>2697</v>
      </c>
      <c r="E87" s="136">
        <v>43487</v>
      </c>
      <c r="F87" s="136">
        <v>43819</v>
      </c>
      <c r="G87" s="151">
        <f t="shared" si="3"/>
        <v>11.066666666666666</v>
      </c>
      <c r="H87" s="113" t="s">
        <v>2703</v>
      </c>
      <c r="I87" s="112" t="s">
        <v>1157</v>
      </c>
      <c r="J87" s="112" t="s">
        <v>832</v>
      </c>
      <c r="K87" s="114">
        <v>7667373692</v>
      </c>
      <c r="L87" s="115" t="s">
        <v>1148</v>
      </c>
      <c r="M87" s="168">
        <v>1</v>
      </c>
      <c r="N87" s="115" t="s">
        <v>27</v>
      </c>
      <c r="O87" s="115" t="s">
        <v>1148</v>
      </c>
      <c r="P87" s="79"/>
    </row>
    <row r="88" spans="1:16" s="7" customFormat="1" ht="24.75" customHeight="1" outlineLevel="1" x14ac:dyDescent="0.25">
      <c r="A88" s="135">
        <v>41</v>
      </c>
      <c r="B88" s="113" t="s">
        <v>2677</v>
      </c>
      <c r="C88" s="115" t="s">
        <v>31</v>
      </c>
      <c r="D88" s="112" t="s">
        <v>2697</v>
      </c>
      <c r="E88" s="136">
        <v>43487</v>
      </c>
      <c r="F88" s="136">
        <v>43819</v>
      </c>
      <c r="G88" s="151">
        <f t="shared" si="3"/>
        <v>11.066666666666666</v>
      </c>
      <c r="H88" s="113" t="s">
        <v>2703</v>
      </c>
      <c r="I88" s="112" t="s">
        <v>1157</v>
      </c>
      <c r="J88" s="112" t="s">
        <v>824</v>
      </c>
      <c r="K88" s="114">
        <v>7667373692</v>
      </c>
      <c r="L88" s="115" t="s">
        <v>1148</v>
      </c>
      <c r="M88" s="168">
        <v>1</v>
      </c>
      <c r="N88" s="115" t="s">
        <v>27</v>
      </c>
      <c r="O88" s="115" t="s">
        <v>1148</v>
      </c>
      <c r="P88" s="79"/>
    </row>
    <row r="89" spans="1:16" s="7" customFormat="1" ht="24.75" customHeight="1" outlineLevel="1" x14ac:dyDescent="0.25">
      <c r="A89" s="135">
        <v>42</v>
      </c>
      <c r="B89" s="113" t="s">
        <v>2677</v>
      </c>
      <c r="C89" s="115" t="s">
        <v>31</v>
      </c>
      <c r="D89" s="112" t="s">
        <v>2697</v>
      </c>
      <c r="E89" s="136">
        <v>43487</v>
      </c>
      <c r="F89" s="136">
        <v>43819</v>
      </c>
      <c r="G89" s="151">
        <f t="shared" si="3"/>
        <v>11.066666666666666</v>
      </c>
      <c r="H89" s="113" t="s">
        <v>2703</v>
      </c>
      <c r="I89" s="112" t="s">
        <v>1157</v>
      </c>
      <c r="J89" s="112" t="s">
        <v>842</v>
      </c>
      <c r="K89" s="114">
        <v>7667373692</v>
      </c>
      <c r="L89" s="115" t="s">
        <v>1148</v>
      </c>
      <c r="M89" s="168">
        <v>1</v>
      </c>
      <c r="N89" s="115" t="s">
        <v>27</v>
      </c>
      <c r="O89" s="115" t="s">
        <v>1148</v>
      </c>
      <c r="P89" s="79"/>
    </row>
    <row r="90" spans="1:16" s="7" customFormat="1" ht="24.75" customHeight="1" outlineLevel="1" x14ac:dyDescent="0.25">
      <c r="A90" s="135">
        <v>43</v>
      </c>
      <c r="B90" s="113" t="s">
        <v>2677</v>
      </c>
      <c r="C90" s="115" t="s">
        <v>31</v>
      </c>
      <c r="D90" s="112" t="s">
        <v>2697</v>
      </c>
      <c r="E90" s="136">
        <v>43487</v>
      </c>
      <c r="F90" s="136">
        <v>43819</v>
      </c>
      <c r="G90" s="151">
        <f t="shared" si="3"/>
        <v>11.066666666666666</v>
      </c>
      <c r="H90" s="113" t="s">
        <v>2703</v>
      </c>
      <c r="I90" s="112" t="s">
        <v>1157</v>
      </c>
      <c r="J90" s="112" t="s">
        <v>149</v>
      </c>
      <c r="K90" s="114">
        <v>7667373692</v>
      </c>
      <c r="L90" s="115" t="s">
        <v>1148</v>
      </c>
      <c r="M90" s="168">
        <v>1</v>
      </c>
      <c r="N90" s="115" t="s">
        <v>27</v>
      </c>
      <c r="O90" s="115" t="s">
        <v>1148</v>
      </c>
      <c r="P90" s="79"/>
    </row>
    <row r="91" spans="1:16" s="7" customFormat="1" ht="24.75" customHeight="1" outlineLevel="1" x14ac:dyDescent="0.25">
      <c r="A91" s="134">
        <v>44</v>
      </c>
      <c r="B91" s="113" t="s">
        <v>2677</v>
      </c>
      <c r="C91" s="115" t="s">
        <v>31</v>
      </c>
      <c r="D91" s="112" t="s">
        <v>2698</v>
      </c>
      <c r="E91" s="136">
        <v>41999</v>
      </c>
      <c r="F91" s="136">
        <v>42369</v>
      </c>
      <c r="G91" s="151">
        <f t="shared" si="3"/>
        <v>12.333333333333334</v>
      </c>
      <c r="H91" s="113" t="s">
        <v>2704</v>
      </c>
      <c r="I91" s="112" t="s">
        <v>1157</v>
      </c>
      <c r="J91" s="112" t="s">
        <v>1157</v>
      </c>
      <c r="K91" s="114">
        <v>2967040475</v>
      </c>
      <c r="L91" s="115" t="s">
        <v>1148</v>
      </c>
      <c r="M91" s="168">
        <v>1</v>
      </c>
      <c r="N91" s="115" t="s">
        <v>27</v>
      </c>
      <c r="O91" s="115" t="s">
        <v>1148</v>
      </c>
      <c r="P91" s="79"/>
    </row>
    <row r="92" spans="1:16" s="7" customFormat="1" ht="24.75" customHeight="1" outlineLevel="1" x14ac:dyDescent="0.25">
      <c r="A92" s="134">
        <v>45</v>
      </c>
      <c r="B92" s="113" t="s">
        <v>2677</v>
      </c>
      <c r="C92" s="115" t="s">
        <v>31</v>
      </c>
      <c r="D92" s="112" t="s">
        <v>2699</v>
      </c>
      <c r="E92" s="136">
        <v>43075</v>
      </c>
      <c r="F92" s="136">
        <v>43404</v>
      </c>
      <c r="G92" s="151">
        <f t="shared" si="3"/>
        <v>10.966666666666667</v>
      </c>
      <c r="H92" s="113" t="s">
        <v>2701</v>
      </c>
      <c r="I92" s="112" t="s">
        <v>1157</v>
      </c>
      <c r="J92" s="112" t="s">
        <v>1157</v>
      </c>
      <c r="K92" s="114">
        <v>532289388</v>
      </c>
      <c r="L92" s="115" t="s">
        <v>1148</v>
      </c>
      <c r="M92" s="168">
        <v>1</v>
      </c>
      <c r="N92" s="115" t="s">
        <v>27</v>
      </c>
      <c r="O92" s="115" t="s">
        <v>1148</v>
      </c>
      <c r="P92" s="79"/>
    </row>
    <row r="93" spans="1:16" s="7" customFormat="1" ht="24.75" customHeight="1" outlineLevel="1" x14ac:dyDescent="0.25">
      <c r="A93" s="134">
        <v>46</v>
      </c>
      <c r="B93" s="113" t="s">
        <v>2677</v>
      </c>
      <c r="C93" s="115" t="s">
        <v>31</v>
      </c>
      <c r="D93" s="112" t="s">
        <v>2700</v>
      </c>
      <c r="E93" s="136">
        <v>43075</v>
      </c>
      <c r="F93" s="136">
        <v>43404</v>
      </c>
      <c r="G93" s="151">
        <f t="shared" si="3"/>
        <v>10.966666666666667</v>
      </c>
      <c r="H93" s="113" t="s">
        <v>2701</v>
      </c>
      <c r="I93" s="112" t="s">
        <v>1157</v>
      </c>
      <c r="J93" s="112" t="s">
        <v>1157</v>
      </c>
      <c r="K93" s="114">
        <v>2150645927</v>
      </c>
      <c r="L93" s="115" t="s">
        <v>1148</v>
      </c>
      <c r="M93" s="168">
        <v>1</v>
      </c>
      <c r="N93" s="115" t="s">
        <v>27</v>
      </c>
      <c r="O93" s="115" t="s">
        <v>1148</v>
      </c>
      <c r="P93" s="79"/>
    </row>
    <row r="94" spans="1:16" s="7" customFormat="1" ht="24.75" customHeight="1" outlineLevel="1" x14ac:dyDescent="0.25">
      <c r="A94" s="134">
        <v>47</v>
      </c>
      <c r="B94" s="113" t="s">
        <v>2677</v>
      </c>
      <c r="C94" s="115" t="s">
        <v>31</v>
      </c>
      <c r="D94" s="112" t="s">
        <v>2707</v>
      </c>
      <c r="E94" s="136">
        <v>43398</v>
      </c>
      <c r="F94" s="136">
        <v>43441</v>
      </c>
      <c r="G94" s="151">
        <f t="shared" si="3"/>
        <v>1.4333333333333333</v>
      </c>
      <c r="H94" s="113" t="s">
        <v>2710</v>
      </c>
      <c r="I94" s="112" t="s">
        <v>1157</v>
      </c>
      <c r="J94" s="112" t="s">
        <v>829</v>
      </c>
      <c r="K94" s="114">
        <v>313165871</v>
      </c>
      <c r="L94" s="115" t="s">
        <v>1148</v>
      </c>
      <c r="M94" s="168">
        <v>1</v>
      </c>
      <c r="N94" s="115" t="s">
        <v>27</v>
      </c>
      <c r="O94" s="115" t="s">
        <v>1148</v>
      </c>
      <c r="P94" s="79"/>
    </row>
    <row r="95" spans="1:16" s="7" customFormat="1" ht="24.75" customHeight="1" outlineLevel="1" x14ac:dyDescent="0.25">
      <c r="A95" s="135">
        <v>48</v>
      </c>
      <c r="B95" s="113" t="s">
        <v>2677</v>
      </c>
      <c r="C95" s="115" t="s">
        <v>31</v>
      </c>
      <c r="D95" s="112" t="s">
        <v>2707</v>
      </c>
      <c r="E95" s="136">
        <v>43398</v>
      </c>
      <c r="F95" s="136">
        <v>43441</v>
      </c>
      <c r="G95" s="151">
        <f t="shared" si="3"/>
        <v>1.4333333333333333</v>
      </c>
      <c r="H95" s="113" t="s">
        <v>2710</v>
      </c>
      <c r="I95" s="112" t="s">
        <v>1157</v>
      </c>
      <c r="J95" s="112" t="s">
        <v>832</v>
      </c>
      <c r="K95" s="114">
        <v>313165871</v>
      </c>
      <c r="L95" s="115" t="s">
        <v>1148</v>
      </c>
      <c r="M95" s="168">
        <v>1</v>
      </c>
      <c r="N95" s="115" t="s">
        <v>27</v>
      </c>
      <c r="O95" s="115" t="s">
        <v>1148</v>
      </c>
      <c r="P95" s="79"/>
    </row>
    <row r="96" spans="1:16" s="7" customFormat="1" ht="24.75" customHeight="1" outlineLevel="1" x14ac:dyDescent="0.25">
      <c r="A96" s="135">
        <v>49</v>
      </c>
      <c r="B96" s="113" t="s">
        <v>2677</v>
      </c>
      <c r="C96" s="115" t="s">
        <v>31</v>
      </c>
      <c r="D96" s="112" t="s">
        <v>2707</v>
      </c>
      <c r="E96" s="136">
        <v>43398</v>
      </c>
      <c r="F96" s="136">
        <v>43441</v>
      </c>
      <c r="G96" s="151">
        <f t="shared" si="3"/>
        <v>1.4333333333333333</v>
      </c>
      <c r="H96" s="113" t="s">
        <v>2710</v>
      </c>
      <c r="I96" s="112" t="s">
        <v>1157</v>
      </c>
      <c r="J96" s="112" t="s">
        <v>842</v>
      </c>
      <c r="K96" s="114">
        <v>313165871</v>
      </c>
      <c r="L96" s="115" t="s">
        <v>1148</v>
      </c>
      <c r="M96" s="168">
        <v>1</v>
      </c>
      <c r="N96" s="115" t="s">
        <v>27</v>
      </c>
      <c r="O96" s="115" t="s">
        <v>1148</v>
      </c>
      <c r="P96" s="79"/>
    </row>
    <row r="97" spans="1:16" s="7" customFormat="1" ht="24.75" customHeight="1" outlineLevel="1" x14ac:dyDescent="0.25">
      <c r="A97" s="135">
        <v>50</v>
      </c>
      <c r="B97" s="113" t="s">
        <v>2677</v>
      </c>
      <c r="C97" s="115" t="s">
        <v>31</v>
      </c>
      <c r="D97" s="112" t="s">
        <v>2707</v>
      </c>
      <c r="E97" s="136">
        <v>43398</v>
      </c>
      <c r="F97" s="136">
        <v>43441</v>
      </c>
      <c r="G97" s="151">
        <f t="shared" si="3"/>
        <v>1.4333333333333333</v>
      </c>
      <c r="H97" s="113" t="s">
        <v>2710</v>
      </c>
      <c r="I97" s="112" t="s">
        <v>1157</v>
      </c>
      <c r="J97" s="112" t="s">
        <v>149</v>
      </c>
      <c r="K97" s="114">
        <v>313165871</v>
      </c>
      <c r="L97" s="115" t="s">
        <v>1148</v>
      </c>
      <c r="M97" s="168">
        <v>1</v>
      </c>
      <c r="N97" s="115" t="s">
        <v>27</v>
      </c>
      <c r="O97" s="115" t="s">
        <v>1148</v>
      </c>
      <c r="P97" s="79"/>
    </row>
    <row r="98" spans="1:16" s="7" customFormat="1" ht="24.75" customHeight="1" outlineLevel="1" x14ac:dyDescent="0.25">
      <c r="A98" s="135">
        <v>51</v>
      </c>
      <c r="B98" s="113" t="s">
        <v>2677</v>
      </c>
      <c r="C98" s="115" t="s">
        <v>31</v>
      </c>
      <c r="D98" s="112" t="s">
        <v>2708</v>
      </c>
      <c r="E98" s="136">
        <v>43398</v>
      </c>
      <c r="F98" s="136">
        <v>43441</v>
      </c>
      <c r="G98" s="151">
        <f t="shared" si="3"/>
        <v>1.4333333333333333</v>
      </c>
      <c r="H98" s="113" t="s">
        <v>2710</v>
      </c>
      <c r="I98" s="112" t="s">
        <v>1157</v>
      </c>
      <c r="J98" s="112" t="s">
        <v>826</v>
      </c>
      <c r="K98" s="114">
        <v>268114307</v>
      </c>
      <c r="L98" s="115" t="s">
        <v>1148</v>
      </c>
      <c r="M98" s="168">
        <v>1</v>
      </c>
      <c r="N98" s="115" t="s">
        <v>27</v>
      </c>
      <c r="O98" s="115" t="s">
        <v>1148</v>
      </c>
      <c r="P98" s="79"/>
    </row>
    <row r="99" spans="1:16" s="7" customFormat="1" ht="24.75" customHeight="1" outlineLevel="1" x14ac:dyDescent="0.25">
      <c r="A99" s="135">
        <v>52</v>
      </c>
      <c r="B99" s="113" t="s">
        <v>2677</v>
      </c>
      <c r="C99" s="115" t="s">
        <v>31</v>
      </c>
      <c r="D99" s="112" t="s">
        <v>2708</v>
      </c>
      <c r="E99" s="136">
        <v>43398</v>
      </c>
      <c r="F99" s="136">
        <v>43441</v>
      </c>
      <c r="G99" s="151">
        <f t="shared" si="3"/>
        <v>1.4333333333333333</v>
      </c>
      <c r="H99" s="113" t="s">
        <v>2710</v>
      </c>
      <c r="I99" s="112" t="s">
        <v>1157</v>
      </c>
      <c r="J99" s="112" t="s">
        <v>824</v>
      </c>
      <c r="K99" s="114">
        <v>268114307</v>
      </c>
      <c r="L99" s="115" t="s">
        <v>1148</v>
      </c>
      <c r="M99" s="168">
        <v>1</v>
      </c>
      <c r="N99" s="115" t="s">
        <v>27</v>
      </c>
      <c r="O99" s="115" t="s">
        <v>1148</v>
      </c>
      <c r="P99" s="79"/>
    </row>
    <row r="100" spans="1:16" s="7" customFormat="1" ht="24.75" customHeight="1" outlineLevel="1" x14ac:dyDescent="0.25">
      <c r="A100" s="135">
        <v>53</v>
      </c>
      <c r="B100" s="113" t="s">
        <v>2677</v>
      </c>
      <c r="C100" s="115" t="s">
        <v>31</v>
      </c>
      <c r="D100" s="112" t="s">
        <v>2708</v>
      </c>
      <c r="E100" s="136">
        <v>43398</v>
      </c>
      <c r="F100" s="136">
        <v>43441</v>
      </c>
      <c r="G100" s="151">
        <f t="shared" si="3"/>
        <v>1.4333333333333333</v>
      </c>
      <c r="H100" s="113" t="s">
        <v>2710</v>
      </c>
      <c r="I100" s="112" t="s">
        <v>1157</v>
      </c>
      <c r="J100" s="112" t="s">
        <v>838</v>
      </c>
      <c r="K100" s="114">
        <v>268114307</v>
      </c>
      <c r="L100" s="115" t="s">
        <v>1148</v>
      </c>
      <c r="M100" s="168">
        <v>1</v>
      </c>
      <c r="N100" s="115" t="s">
        <v>27</v>
      </c>
      <c r="O100" s="115" t="s">
        <v>1148</v>
      </c>
      <c r="P100" s="79"/>
    </row>
    <row r="101" spans="1:16" s="7" customFormat="1" ht="24.75" customHeight="1" outlineLevel="1" x14ac:dyDescent="0.25">
      <c r="A101" s="135">
        <v>54</v>
      </c>
      <c r="B101" s="113" t="s">
        <v>2677</v>
      </c>
      <c r="C101" s="115" t="s">
        <v>31</v>
      </c>
      <c r="D101" s="112" t="s">
        <v>2709</v>
      </c>
      <c r="E101" s="136">
        <v>41942</v>
      </c>
      <c r="F101" s="136">
        <v>42004</v>
      </c>
      <c r="G101" s="151">
        <f t="shared" si="3"/>
        <v>2.0666666666666669</v>
      </c>
      <c r="H101" s="113" t="s">
        <v>2704</v>
      </c>
      <c r="I101" s="112" t="s">
        <v>1157</v>
      </c>
      <c r="J101" s="112" t="s">
        <v>1157</v>
      </c>
      <c r="K101" s="114">
        <v>636064670</v>
      </c>
      <c r="L101" s="115" t="s">
        <v>1148</v>
      </c>
      <c r="M101" s="168">
        <v>1</v>
      </c>
      <c r="N101" s="115" t="s">
        <v>27</v>
      </c>
      <c r="O101" s="115" t="s">
        <v>1148</v>
      </c>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1" t="s">
        <v>2685</v>
      </c>
      <c r="E114" s="136">
        <v>43887</v>
      </c>
      <c r="F114" s="136">
        <v>44196</v>
      </c>
      <c r="G114" s="151">
        <f>IF(AND(E114&lt;&gt;"",F114&lt;&gt;""),((F114-E114)/30),"")</f>
        <v>10.3</v>
      </c>
      <c r="H114" s="113" t="s">
        <v>2686</v>
      </c>
      <c r="I114" s="112" t="s">
        <v>1157</v>
      </c>
      <c r="J114" s="112" t="s">
        <v>826</v>
      </c>
      <c r="K114" s="114">
        <v>12029440563</v>
      </c>
      <c r="L114" s="100">
        <f>+IF(AND(K114&gt;0,O114="Ejecución"),(K114/877802)*Tabla28[[#This Row],[% participación]],IF(AND(K114&gt;0,O114&lt;&gt;"Ejecución"),"-",""))</f>
        <v>13704.047795516528</v>
      </c>
      <c r="M114" s="115" t="s">
        <v>1148</v>
      </c>
      <c r="N114" s="164">
        <v>1</v>
      </c>
      <c r="O114" s="153" t="s">
        <v>1150</v>
      </c>
      <c r="P114" s="78"/>
    </row>
    <row r="115" spans="1:16" s="6" customFormat="1" ht="24.75" customHeight="1" x14ac:dyDescent="0.25">
      <c r="A115" s="134">
        <v>2</v>
      </c>
      <c r="B115" s="152" t="s">
        <v>2665</v>
      </c>
      <c r="C115" s="154" t="s">
        <v>31</v>
      </c>
      <c r="D115" s="112" t="s">
        <v>2685</v>
      </c>
      <c r="E115" s="136">
        <v>43887</v>
      </c>
      <c r="F115" s="136">
        <v>44196</v>
      </c>
      <c r="G115" s="151">
        <f t="shared" ref="G115:G116" si="4">IF(AND(E115&lt;&gt;"",F115&lt;&gt;""),((F115-E115)/30),"")</f>
        <v>10.3</v>
      </c>
      <c r="H115" s="113" t="s">
        <v>2686</v>
      </c>
      <c r="I115" s="112" t="s">
        <v>1157</v>
      </c>
      <c r="J115" s="112" t="s">
        <v>829</v>
      </c>
      <c r="K115" s="114">
        <v>12029440563</v>
      </c>
      <c r="L115" s="100">
        <f>+IF(AND(K115&gt;0,O115="Ejecución"),(K115/877802)*Tabla28[[#This Row],[% participación]],IF(AND(K115&gt;0,O115&lt;&gt;"Ejecución"),"-",""))</f>
        <v>13704.047795516528</v>
      </c>
      <c r="M115" s="115" t="s">
        <v>1148</v>
      </c>
      <c r="N115" s="164">
        <f>+IF(M118="No",1,IF(M118="Si","Ingrese %",""))</f>
        <v>1</v>
      </c>
      <c r="O115" s="153" t="s">
        <v>1150</v>
      </c>
      <c r="P115" s="78"/>
    </row>
    <row r="116" spans="1:16" s="6" customFormat="1" ht="24.75" customHeight="1" x14ac:dyDescent="0.25">
      <c r="A116" s="134">
        <v>3</v>
      </c>
      <c r="B116" s="152" t="s">
        <v>2665</v>
      </c>
      <c r="C116" s="154" t="s">
        <v>31</v>
      </c>
      <c r="D116" s="112" t="s">
        <v>2685</v>
      </c>
      <c r="E116" s="136">
        <v>43887</v>
      </c>
      <c r="F116" s="136">
        <v>44196</v>
      </c>
      <c r="G116" s="151">
        <f t="shared" si="4"/>
        <v>10.3</v>
      </c>
      <c r="H116" s="113" t="s">
        <v>2686</v>
      </c>
      <c r="I116" s="112" t="s">
        <v>1157</v>
      </c>
      <c r="J116" s="112" t="s">
        <v>832</v>
      </c>
      <c r="K116" s="114">
        <v>12029440563</v>
      </c>
      <c r="L116" s="100">
        <f>+IF(AND(K116&gt;0,O116="Ejecución"),(K116/877802)*Tabla28[[#This Row],[% participación]],IF(AND(K116&gt;0,O116&lt;&gt;"Ejecución"),"-",""))</f>
        <v>13704.047795516528</v>
      </c>
      <c r="M116" s="115" t="s">
        <v>1148</v>
      </c>
      <c r="N116" s="164">
        <f>+IF(M118="No",1,IF(M118="Si","Ingrese %",""))</f>
        <v>1</v>
      </c>
      <c r="O116" s="153" t="s">
        <v>1150</v>
      </c>
      <c r="P116" s="78"/>
    </row>
    <row r="117" spans="1:16" s="6" customFormat="1" ht="24.75" customHeight="1" outlineLevel="1" x14ac:dyDescent="0.25">
      <c r="A117" s="134">
        <v>4</v>
      </c>
      <c r="B117" s="152" t="s">
        <v>2665</v>
      </c>
      <c r="C117" s="154" t="s">
        <v>31</v>
      </c>
      <c r="D117" s="112" t="s">
        <v>2685</v>
      </c>
      <c r="E117" s="136">
        <v>43887</v>
      </c>
      <c r="F117" s="136">
        <v>44196</v>
      </c>
      <c r="G117" s="151">
        <f t="shared" ref="G117:G159" si="5">IF(AND(E117&lt;&gt;"",F117&lt;&gt;""),((F117-E117)/30),"")</f>
        <v>10.3</v>
      </c>
      <c r="H117" s="113" t="s">
        <v>2686</v>
      </c>
      <c r="I117" s="112" t="s">
        <v>1157</v>
      </c>
      <c r="J117" s="112" t="s">
        <v>824</v>
      </c>
      <c r="K117" s="114">
        <v>12029440563</v>
      </c>
      <c r="L117" s="100">
        <f>+IF(AND(K117&gt;0,O117="Ejecución"),(K117/877802)*Tabla28[[#This Row],[% participación]],IF(AND(K117&gt;0,O117&lt;&gt;"Ejecución"),"-",""))</f>
        <v>13704.047795516528</v>
      </c>
      <c r="M117" s="115" t="s">
        <v>1148</v>
      </c>
      <c r="N117" s="164">
        <f>+IF(M118="No",1,IF(M118="Si","Ingrese %",""))</f>
        <v>1</v>
      </c>
      <c r="O117" s="153" t="s">
        <v>1150</v>
      </c>
      <c r="P117" s="78"/>
    </row>
    <row r="118" spans="1:16" s="7" customFormat="1" ht="24.75" customHeight="1" outlineLevel="1" x14ac:dyDescent="0.25">
      <c r="A118" s="135">
        <v>5</v>
      </c>
      <c r="B118" s="152" t="s">
        <v>2665</v>
      </c>
      <c r="C118" s="154" t="s">
        <v>31</v>
      </c>
      <c r="D118" s="112" t="s">
        <v>2685</v>
      </c>
      <c r="E118" s="136">
        <v>43887</v>
      </c>
      <c r="F118" s="136">
        <v>44196</v>
      </c>
      <c r="G118" s="151">
        <f t="shared" si="5"/>
        <v>10.3</v>
      </c>
      <c r="H118" s="113" t="s">
        <v>2686</v>
      </c>
      <c r="I118" s="112" t="s">
        <v>1157</v>
      </c>
      <c r="J118" s="112" t="s">
        <v>834</v>
      </c>
      <c r="K118" s="114">
        <v>12029440563</v>
      </c>
      <c r="L118" s="100">
        <f>+IF(AND(K118&gt;0,O118="Ejecución"),(K118/877802)*Tabla28[[#This Row],[% participación]],IF(AND(K118&gt;0,O118&lt;&gt;"Ejecución"),"-",""))</f>
        <v>13704.047795516528</v>
      </c>
      <c r="M118" s="115" t="s">
        <v>1148</v>
      </c>
      <c r="N118" s="164">
        <f t="shared" ref="N118:N160" si="6">+IF(M118="No",1,IF(M118="Si","Ingrese %",""))</f>
        <v>1</v>
      </c>
      <c r="O118" s="153" t="s">
        <v>1150</v>
      </c>
      <c r="P118" s="79"/>
    </row>
    <row r="119" spans="1:16" s="7" customFormat="1" ht="24.75" customHeight="1" outlineLevel="1" x14ac:dyDescent="0.25">
      <c r="A119" s="135">
        <v>6</v>
      </c>
      <c r="B119" s="152" t="s">
        <v>2665</v>
      </c>
      <c r="C119" s="154" t="s">
        <v>31</v>
      </c>
      <c r="D119" s="112" t="s">
        <v>2685</v>
      </c>
      <c r="E119" s="136">
        <v>43887</v>
      </c>
      <c r="F119" s="136">
        <v>44196</v>
      </c>
      <c r="G119" s="151">
        <f t="shared" si="5"/>
        <v>10.3</v>
      </c>
      <c r="H119" s="113" t="s">
        <v>2686</v>
      </c>
      <c r="I119" s="112" t="s">
        <v>1157</v>
      </c>
      <c r="J119" s="112" t="s">
        <v>842</v>
      </c>
      <c r="K119" s="114">
        <v>12029440563</v>
      </c>
      <c r="L119" s="100">
        <f>+IF(AND(K119&gt;0,O119="Ejecución"),(K119/877802)*Tabla28[[#This Row],[% participación]],IF(AND(K119&gt;0,O119&lt;&gt;"Ejecución"),"-",""))</f>
        <v>13704.047795516528</v>
      </c>
      <c r="M119" s="115" t="s">
        <v>1148</v>
      </c>
      <c r="N119" s="164">
        <f t="shared" si="6"/>
        <v>1</v>
      </c>
      <c r="O119" s="153" t="s">
        <v>1150</v>
      </c>
      <c r="P119" s="79"/>
    </row>
    <row r="120" spans="1:16" s="7" customFormat="1" ht="24.75" customHeight="1" outlineLevel="1" x14ac:dyDescent="0.25">
      <c r="A120" s="135">
        <v>7</v>
      </c>
      <c r="B120" s="152" t="s">
        <v>2665</v>
      </c>
      <c r="C120" s="154" t="s">
        <v>31</v>
      </c>
      <c r="D120" s="112" t="s">
        <v>2685</v>
      </c>
      <c r="E120" s="136">
        <v>43887</v>
      </c>
      <c r="F120" s="136">
        <v>44196</v>
      </c>
      <c r="G120" s="151">
        <f t="shared" si="5"/>
        <v>10.3</v>
      </c>
      <c r="H120" s="113" t="s">
        <v>2686</v>
      </c>
      <c r="I120" s="112" t="s">
        <v>1157</v>
      </c>
      <c r="J120" s="112" t="s">
        <v>149</v>
      </c>
      <c r="K120" s="114">
        <v>12029440563</v>
      </c>
      <c r="L120" s="100">
        <f>+IF(AND(K120&gt;0,O120="Ejecución"),(K120/877802)*Tabla28[[#This Row],[% participación]],IF(AND(K120&gt;0,O120&lt;&gt;"Ejecución"),"-",""))</f>
        <v>13704.047795516528</v>
      </c>
      <c r="M120" s="115" t="s">
        <v>1148</v>
      </c>
      <c r="N120" s="164">
        <f t="shared" si="6"/>
        <v>1</v>
      </c>
      <c r="O120" s="153" t="s">
        <v>1150</v>
      </c>
      <c r="P120" s="79"/>
    </row>
    <row r="121" spans="1:16" s="7" customFormat="1" ht="24.75" customHeight="1" outlineLevel="1" x14ac:dyDescent="0.25">
      <c r="A121" s="135">
        <v>8</v>
      </c>
      <c r="B121" s="152" t="s">
        <v>2665</v>
      </c>
      <c r="C121" s="154" t="s">
        <v>31</v>
      </c>
      <c r="D121" s="112" t="s">
        <v>2685</v>
      </c>
      <c r="E121" s="136">
        <v>43887</v>
      </c>
      <c r="F121" s="136">
        <v>44196</v>
      </c>
      <c r="G121" s="151">
        <f t="shared" si="5"/>
        <v>10.3</v>
      </c>
      <c r="H121" s="113" t="s">
        <v>2686</v>
      </c>
      <c r="I121" s="112" t="s">
        <v>1157</v>
      </c>
      <c r="J121" s="112" t="s">
        <v>857</v>
      </c>
      <c r="K121" s="114">
        <v>12029440563</v>
      </c>
      <c r="L121" s="100">
        <f>+IF(AND(K121&gt;0,O121="Ejecución"),(K121/877802)*Tabla28[[#This Row],[% participación]],IF(AND(K121&gt;0,O121&lt;&gt;"Ejecución"),"-",""))</f>
        <v>13704.047795516528</v>
      </c>
      <c r="M121" s="115" t="s">
        <v>1148</v>
      </c>
      <c r="N121" s="164">
        <f t="shared" si="6"/>
        <v>1</v>
      </c>
      <c r="O121" s="153" t="s">
        <v>1150</v>
      </c>
      <c r="P121" s="79"/>
    </row>
    <row r="122" spans="1:16" s="7" customFormat="1" ht="24.75" customHeight="1" outlineLevel="1" x14ac:dyDescent="0.25">
      <c r="A122" s="135">
        <v>9</v>
      </c>
      <c r="B122" s="152" t="s">
        <v>2665</v>
      </c>
      <c r="C122" s="154" t="s">
        <v>31</v>
      </c>
      <c r="D122" s="112" t="s">
        <v>2685</v>
      </c>
      <c r="E122" s="136">
        <v>43887</v>
      </c>
      <c r="F122" s="136">
        <v>44196</v>
      </c>
      <c r="G122" s="151">
        <f t="shared" si="5"/>
        <v>10.3</v>
      </c>
      <c r="H122" s="113" t="s">
        <v>2686</v>
      </c>
      <c r="I122" s="112" t="s">
        <v>1157</v>
      </c>
      <c r="J122" s="112" t="s">
        <v>847</v>
      </c>
      <c r="K122" s="114">
        <v>12029440563</v>
      </c>
      <c r="L122" s="100">
        <f>+IF(AND(K122&gt;0,O122="Ejecución"),(K122/877802)*Tabla28[[#This Row],[% participación]],IF(AND(K122&gt;0,O122&lt;&gt;"Ejecución"),"-",""))</f>
        <v>13704.047795516528</v>
      </c>
      <c r="M122" s="115" t="s">
        <v>1148</v>
      </c>
      <c r="N122" s="164">
        <f t="shared" si="6"/>
        <v>1</v>
      </c>
      <c r="O122" s="153" t="s">
        <v>1150</v>
      </c>
      <c r="P122" s="79"/>
    </row>
    <row r="123" spans="1:16" s="7" customFormat="1" ht="24.75" customHeight="1" outlineLevel="1" x14ac:dyDescent="0.25">
      <c r="A123" s="135">
        <v>10</v>
      </c>
      <c r="B123" s="152" t="s">
        <v>2665</v>
      </c>
      <c r="C123" s="154" t="s">
        <v>31</v>
      </c>
      <c r="D123" s="112" t="s">
        <v>2685</v>
      </c>
      <c r="E123" s="136">
        <v>43887</v>
      </c>
      <c r="F123" s="136">
        <v>44196</v>
      </c>
      <c r="G123" s="151">
        <f t="shared" si="5"/>
        <v>10.3</v>
      </c>
      <c r="H123" s="113" t="s">
        <v>2686</v>
      </c>
      <c r="I123" s="112" t="s">
        <v>1157</v>
      </c>
      <c r="J123" s="112" t="s">
        <v>849</v>
      </c>
      <c r="K123" s="114">
        <v>12029440563</v>
      </c>
      <c r="L123" s="100">
        <f>+IF(AND(K123&gt;0,O123="Ejecución"),(K123/877802)*Tabla28[[#This Row],[% participación]],IF(AND(K123&gt;0,O123&lt;&gt;"Ejecución"),"-",""))</f>
        <v>13704.047795516528</v>
      </c>
      <c r="M123" s="115" t="s">
        <v>1148</v>
      </c>
      <c r="N123" s="164">
        <f t="shared" si="6"/>
        <v>1</v>
      </c>
      <c r="O123" s="153" t="s">
        <v>1150</v>
      </c>
      <c r="P123" s="79"/>
    </row>
    <row r="124" spans="1:16" s="7" customFormat="1" ht="24.75" customHeight="1" outlineLevel="1" x14ac:dyDescent="0.25">
      <c r="A124" s="135">
        <v>11</v>
      </c>
      <c r="B124" s="152" t="s">
        <v>2665</v>
      </c>
      <c r="C124" s="154" t="s">
        <v>31</v>
      </c>
      <c r="D124" s="112" t="s">
        <v>2685</v>
      </c>
      <c r="E124" s="136">
        <v>43887</v>
      </c>
      <c r="F124" s="136">
        <v>44196</v>
      </c>
      <c r="G124" s="151">
        <f t="shared" si="5"/>
        <v>10.3</v>
      </c>
      <c r="H124" s="113" t="s">
        <v>2686</v>
      </c>
      <c r="I124" s="112" t="s">
        <v>1157</v>
      </c>
      <c r="J124" s="112" t="s">
        <v>850</v>
      </c>
      <c r="K124" s="114">
        <v>12029440563</v>
      </c>
      <c r="L124" s="100">
        <f>+IF(AND(K124&gt;0,O124="Ejecución"),(K124/877802)*Tabla28[[#This Row],[% participación]],IF(AND(K124&gt;0,O124&lt;&gt;"Ejecución"),"-",""))</f>
        <v>13704.047795516528</v>
      </c>
      <c r="M124" s="115" t="s">
        <v>1148</v>
      </c>
      <c r="N124" s="164">
        <f t="shared" si="6"/>
        <v>1</v>
      </c>
      <c r="O124" s="153" t="s">
        <v>1150</v>
      </c>
      <c r="P124" s="79"/>
    </row>
    <row r="125" spans="1:16" s="7" customFormat="1" ht="24.75" customHeight="1" outlineLevel="1" x14ac:dyDescent="0.25">
      <c r="A125" s="135">
        <v>12</v>
      </c>
      <c r="B125" s="152" t="s">
        <v>2665</v>
      </c>
      <c r="C125" s="154" t="s">
        <v>31</v>
      </c>
      <c r="D125" s="112" t="s">
        <v>2705</v>
      </c>
      <c r="E125" s="136">
        <v>44188</v>
      </c>
      <c r="F125" s="136">
        <v>44469</v>
      </c>
      <c r="G125" s="151">
        <f t="shared" si="5"/>
        <v>9.3666666666666671</v>
      </c>
      <c r="H125" s="113" t="s">
        <v>2706</v>
      </c>
      <c r="I125" s="112" t="s">
        <v>1157</v>
      </c>
      <c r="J125" s="112" t="s">
        <v>825</v>
      </c>
      <c r="K125" s="114">
        <v>1647991570</v>
      </c>
      <c r="L125" s="100">
        <f>+IF(AND(K125&gt;0,O125="Ejecución"),(K125/877802)*Tabla28[[#This Row],[% participación]],IF(AND(K125&gt;0,O125&lt;&gt;"Ejecución"),"-",""))</f>
        <v>1877.406943707123</v>
      </c>
      <c r="M125" s="115" t="s">
        <v>1148</v>
      </c>
      <c r="N125" s="164">
        <f t="shared" ref="N125:N141" si="7">+IF(M125="No",1,IF(M125="Si","Ingrese %",""))</f>
        <v>1</v>
      </c>
      <c r="O125" s="153" t="s">
        <v>1150</v>
      </c>
      <c r="P125" s="79"/>
    </row>
    <row r="126" spans="1:16" s="7" customFormat="1" ht="24.75" customHeight="1" outlineLevel="1" x14ac:dyDescent="0.25">
      <c r="A126" s="135">
        <v>13</v>
      </c>
      <c r="B126" s="152" t="s">
        <v>2665</v>
      </c>
      <c r="C126" s="154" t="s">
        <v>31</v>
      </c>
      <c r="D126" s="112" t="s">
        <v>2705</v>
      </c>
      <c r="E126" s="136">
        <v>44188</v>
      </c>
      <c r="F126" s="136">
        <v>44469</v>
      </c>
      <c r="G126" s="151">
        <f t="shared" si="5"/>
        <v>9.3666666666666671</v>
      </c>
      <c r="H126" s="113" t="s">
        <v>2706</v>
      </c>
      <c r="I126" s="112" t="s">
        <v>1157</v>
      </c>
      <c r="J126" s="112" t="s">
        <v>828</v>
      </c>
      <c r="K126" s="114">
        <v>1647991570</v>
      </c>
      <c r="L126" s="100">
        <f>+IF(AND(K126&gt;0,O126="Ejecución"),(K126/877802)*Tabla28[[#This Row],[% participación]],IF(AND(K126&gt;0,O126&lt;&gt;"Ejecución"),"-",""))</f>
        <v>1877.406943707123</v>
      </c>
      <c r="M126" s="115" t="s">
        <v>1148</v>
      </c>
      <c r="N126" s="164">
        <f t="shared" si="7"/>
        <v>1</v>
      </c>
      <c r="O126" s="153" t="s">
        <v>1150</v>
      </c>
      <c r="P126" s="79"/>
    </row>
    <row r="127" spans="1:16" s="7" customFormat="1" ht="24.75" customHeight="1" outlineLevel="1" x14ac:dyDescent="0.25">
      <c r="A127" s="135">
        <v>14</v>
      </c>
      <c r="B127" s="152" t="s">
        <v>2665</v>
      </c>
      <c r="C127" s="154" t="s">
        <v>31</v>
      </c>
      <c r="D127" s="112" t="s">
        <v>2705</v>
      </c>
      <c r="E127" s="136">
        <v>44188</v>
      </c>
      <c r="F127" s="136">
        <v>44469</v>
      </c>
      <c r="G127" s="151">
        <f t="shared" si="5"/>
        <v>9.3666666666666671</v>
      </c>
      <c r="H127" s="113" t="s">
        <v>2706</v>
      </c>
      <c r="I127" s="112" t="s">
        <v>1157</v>
      </c>
      <c r="J127" s="112" t="s">
        <v>833</v>
      </c>
      <c r="K127" s="114">
        <v>1647991570</v>
      </c>
      <c r="L127" s="100">
        <f>+IF(AND(K127&gt;0,O127="Ejecución"),(K127/877802)*Tabla28[[#This Row],[% participación]],IF(AND(K127&gt;0,O127&lt;&gt;"Ejecución"),"-",""))</f>
        <v>1877.406943707123</v>
      </c>
      <c r="M127" s="115" t="s">
        <v>1148</v>
      </c>
      <c r="N127" s="164">
        <f t="shared" si="7"/>
        <v>1</v>
      </c>
      <c r="O127" s="153" t="s">
        <v>1150</v>
      </c>
      <c r="P127" s="79"/>
    </row>
    <row r="128" spans="1:16" s="7" customFormat="1" ht="24.75" customHeight="1" outlineLevel="1" x14ac:dyDescent="0.25">
      <c r="A128" s="135">
        <v>15</v>
      </c>
      <c r="B128" s="152" t="s">
        <v>2665</v>
      </c>
      <c r="C128" s="154" t="s">
        <v>31</v>
      </c>
      <c r="D128" s="112" t="s">
        <v>2705</v>
      </c>
      <c r="E128" s="136">
        <v>44188</v>
      </c>
      <c r="F128" s="136">
        <v>44469</v>
      </c>
      <c r="G128" s="151">
        <f t="shared" si="5"/>
        <v>9.3666666666666671</v>
      </c>
      <c r="H128" s="113" t="s">
        <v>2706</v>
      </c>
      <c r="I128" s="112" t="s">
        <v>1157</v>
      </c>
      <c r="J128" s="112" t="s">
        <v>824</v>
      </c>
      <c r="K128" s="114">
        <v>1647991570</v>
      </c>
      <c r="L128" s="100">
        <f>+IF(AND(K128&gt;0,O128="Ejecución"),(K128/877802)*Tabla28[[#This Row],[% participación]],IF(AND(K128&gt;0,O128&lt;&gt;"Ejecución"),"-",""))</f>
        <v>1877.406943707123</v>
      </c>
      <c r="M128" s="115" t="s">
        <v>1148</v>
      </c>
      <c r="N128" s="164">
        <f t="shared" si="7"/>
        <v>1</v>
      </c>
      <c r="O128" s="153" t="s">
        <v>1150</v>
      </c>
      <c r="P128" s="79"/>
    </row>
    <row r="129" spans="1:16" s="7" customFormat="1" ht="24.75" customHeight="1" outlineLevel="1" x14ac:dyDescent="0.25">
      <c r="A129" s="135">
        <v>16</v>
      </c>
      <c r="B129" s="152" t="s">
        <v>2665</v>
      </c>
      <c r="C129" s="154" t="s">
        <v>31</v>
      </c>
      <c r="D129" s="112" t="s">
        <v>2705</v>
      </c>
      <c r="E129" s="136">
        <v>44188</v>
      </c>
      <c r="F129" s="136">
        <v>44469</v>
      </c>
      <c r="G129" s="151">
        <f t="shared" si="5"/>
        <v>9.3666666666666671</v>
      </c>
      <c r="H129" s="113" t="s">
        <v>2706</v>
      </c>
      <c r="I129" s="112" t="s">
        <v>1157</v>
      </c>
      <c r="J129" s="112" t="s">
        <v>836</v>
      </c>
      <c r="K129" s="114">
        <v>1647991570</v>
      </c>
      <c r="L129" s="100">
        <f>+IF(AND(K129&gt;0,O129="Ejecución"),(K129/877802)*Tabla28[[#This Row],[% participación]],IF(AND(K129&gt;0,O129&lt;&gt;"Ejecución"),"-",""))</f>
        <v>1877.406943707123</v>
      </c>
      <c r="M129" s="115" t="s">
        <v>1148</v>
      </c>
      <c r="N129" s="164">
        <f t="shared" si="7"/>
        <v>1</v>
      </c>
      <c r="O129" s="153" t="s">
        <v>1150</v>
      </c>
      <c r="P129" s="79"/>
    </row>
    <row r="130" spans="1:16" s="7" customFormat="1" ht="24.75" customHeight="1" outlineLevel="1" x14ac:dyDescent="0.25">
      <c r="A130" s="135">
        <v>17</v>
      </c>
      <c r="B130" s="152" t="s">
        <v>2665</v>
      </c>
      <c r="C130" s="154" t="s">
        <v>31</v>
      </c>
      <c r="D130" s="112" t="s">
        <v>2705</v>
      </c>
      <c r="E130" s="136">
        <v>44188</v>
      </c>
      <c r="F130" s="136">
        <v>44469</v>
      </c>
      <c r="G130" s="151">
        <f t="shared" si="5"/>
        <v>9.3666666666666671</v>
      </c>
      <c r="H130" s="113" t="s">
        <v>2706</v>
      </c>
      <c r="I130" s="112" t="s">
        <v>1157</v>
      </c>
      <c r="J130" s="112" t="s">
        <v>837</v>
      </c>
      <c r="K130" s="114">
        <v>1647991570</v>
      </c>
      <c r="L130" s="100">
        <f>+IF(AND(K130&gt;0,O130="Ejecución"),(K130/877802)*Tabla28[[#This Row],[% participación]],IF(AND(K130&gt;0,O130&lt;&gt;"Ejecución"),"-",""))</f>
        <v>1877.406943707123</v>
      </c>
      <c r="M130" s="115" t="s">
        <v>1148</v>
      </c>
      <c r="N130" s="164">
        <f t="shared" si="7"/>
        <v>1</v>
      </c>
      <c r="O130" s="153" t="s">
        <v>1150</v>
      </c>
      <c r="P130" s="79"/>
    </row>
    <row r="131" spans="1:16" s="7" customFormat="1" ht="24.75" customHeight="1" outlineLevel="1" x14ac:dyDescent="0.25">
      <c r="A131" s="135">
        <v>18</v>
      </c>
      <c r="B131" s="152" t="s">
        <v>2665</v>
      </c>
      <c r="C131" s="154" t="s">
        <v>31</v>
      </c>
      <c r="D131" s="112" t="s">
        <v>2705</v>
      </c>
      <c r="E131" s="136">
        <v>44188</v>
      </c>
      <c r="F131" s="136">
        <v>44469</v>
      </c>
      <c r="G131" s="151">
        <f t="shared" si="5"/>
        <v>9.3666666666666671</v>
      </c>
      <c r="H131" s="113" t="s">
        <v>2706</v>
      </c>
      <c r="I131" s="112" t="s">
        <v>1157</v>
      </c>
      <c r="J131" s="112" t="s">
        <v>838</v>
      </c>
      <c r="K131" s="114">
        <v>1647991570</v>
      </c>
      <c r="L131" s="100">
        <f>+IF(AND(K131&gt;0,O131="Ejecución"),(K131/877802)*Tabla28[[#This Row],[% participación]],IF(AND(K131&gt;0,O131&lt;&gt;"Ejecución"),"-",""))</f>
        <v>1877.406943707123</v>
      </c>
      <c r="M131" s="115" t="s">
        <v>1148</v>
      </c>
      <c r="N131" s="164">
        <f t="shared" si="7"/>
        <v>1</v>
      </c>
      <c r="O131" s="153" t="s">
        <v>1150</v>
      </c>
      <c r="P131" s="79"/>
    </row>
    <row r="132" spans="1:16" s="7" customFormat="1" ht="24.75" customHeight="1" outlineLevel="1" x14ac:dyDescent="0.25">
      <c r="A132" s="135">
        <v>19</v>
      </c>
      <c r="B132" s="152" t="s">
        <v>2665</v>
      </c>
      <c r="C132" s="154" t="s">
        <v>31</v>
      </c>
      <c r="D132" s="112" t="s">
        <v>2705</v>
      </c>
      <c r="E132" s="136">
        <v>44188</v>
      </c>
      <c r="F132" s="136">
        <v>44469</v>
      </c>
      <c r="G132" s="151">
        <f t="shared" si="5"/>
        <v>9.3666666666666671</v>
      </c>
      <c r="H132" s="113" t="s">
        <v>2706</v>
      </c>
      <c r="I132" s="112" t="s">
        <v>1157</v>
      </c>
      <c r="J132" s="112" t="s">
        <v>840</v>
      </c>
      <c r="K132" s="114">
        <v>1647991570</v>
      </c>
      <c r="L132" s="100">
        <f>+IF(AND(K132&gt;0,O132="Ejecución"),(K132/877802)*Tabla28[[#This Row],[% participación]],IF(AND(K132&gt;0,O132&lt;&gt;"Ejecución"),"-",""))</f>
        <v>1877.406943707123</v>
      </c>
      <c r="M132" s="115" t="s">
        <v>1148</v>
      </c>
      <c r="N132" s="164">
        <f t="shared" si="7"/>
        <v>1</v>
      </c>
      <c r="O132" s="153" t="s">
        <v>1150</v>
      </c>
      <c r="P132" s="79"/>
    </row>
    <row r="133" spans="1:16" s="7" customFormat="1" ht="24.75" customHeight="1" outlineLevel="1" x14ac:dyDescent="0.25">
      <c r="A133" s="135">
        <v>20</v>
      </c>
      <c r="B133" s="152" t="s">
        <v>2665</v>
      </c>
      <c r="C133" s="154" t="s">
        <v>31</v>
      </c>
      <c r="D133" s="112" t="s">
        <v>2705</v>
      </c>
      <c r="E133" s="136">
        <v>44188</v>
      </c>
      <c r="F133" s="136">
        <v>44469</v>
      </c>
      <c r="G133" s="151">
        <f t="shared" si="5"/>
        <v>9.3666666666666671</v>
      </c>
      <c r="H133" s="113" t="s">
        <v>2706</v>
      </c>
      <c r="I133" s="112" t="s">
        <v>1157</v>
      </c>
      <c r="J133" s="112" t="s">
        <v>845</v>
      </c>
      <c r="K133" s="114">
        <v>1647991570</v>
      </c>
      <c r="L133" s="100">
        <f>+IF(AND(K133&gt;0,O133="Ejecución"),(K133/877802)*Tabla28[[#This Row],[% participación]],IF(AND(K133&gt;0,O133&lt;&gt;"Ejecución"),"-",""))</f>
        <v>1877.406943707123</v>
      </c>
      <c r="M133" s="115" t="s">
        <v>1148</v>
      </c>
      <c r="N133" s="164">
        <f t="shared" si="7"/>
        <v>1</v>
      </c>
      <c r="O133" s="153" t="s">
        <v>1150</v>
      </c>
      <c r="P133" s="79"/>
    </row>
    <row r="134" spans="1:16" s="7" customFormat="1" ht="24.75" customHeight="1" outlineLevel="1" x14ac:dyDescent="0.25">
      <c r="A134" s="135">
        <v>21</v>
      </c>
      <c r="B134" s="152" t="s">
        <v>2665</v>
      </c>
      <c r="C134" s="154" t="s">
        <v>31</v>
      </c>
      <c r="D134" s="112" t="s">
        <v>2705</v>
      </c>
      <c r="E134" s="136">
        <v>44188</v>
      </c>
      <c r="F134" s="136">
        <v>44469</v>
      </c>
      <c r="G134" s="151">
        <f t="shared" si="5"/>
        <v>9.3666666666666671</v>
      </c>
      <c r="H134" s="113" t="s">
        <v>2706</v>
      </c>
      <c r="I134" s="112" t="s">
        <v>1157</v>
      </c>
      <c r="J134" s="112" t="s">
        <v>848</v>
      </c>
      <c r="K134" s="114">
        <v>1647991570</v>
      </c>
      <c r="L134" s="100">
        <f>+IF(AND(K134&gt;0,O134="Ejecución"),(K134/877802)*Tabla28[[#This Row],[% participación]],IF(AND(K134&gt;0,O134&lt;&gt;"Ejecución"),"-",""))</f>
        <v>1877.406943707123</v>
      </c>
      <c r="M134" s="115" t="s">
        <v>1148</v>
      </c>
      <c r="N134" s="164">
        <f t="shared" si="7"/>
        <v>1</v>
      </c>
      <c r="O134" s="153" t="s">
        <v>1150</v>
      </c>
      <c r="P134" s="79"/>
    </row>
    <row r="135" spans="1:16" s="7" customFormat="1" ht="24.75" customHeight="1" outlineLevel="1" x14ac:dyDescent="0.25">
      <c r="A135" s="135">
        <v>22</v>
      </c>
      <c r="B135" s="152" t="s">
        <v>2665</v>
      </c>
      <c r="C135" s="154" t="s">
        <v>31</v>
      </c>
      <c r="D135" s="112" t="s">
        <v>2705</v>
      </c>
      <c r="E135" s="136">
        <v>44188</v>
      </c>
      <c r="F135" s="136">
        <v>44469</v>
      </c>
      <c r="G135" s="151">
        <f t="shared" si="5"/>
        <v>9.3666666666666671</v>
      </c>
      <c r="H135" s="113" t="s">
        <v>2706</v>
      </c>
      <c r="I135" s="112" t="s">
        <v>1157</v>
      </c>
      <c r="J135" s="112" t="s">
        <v>851</v>
      </c>
      <c r="K135" s="114">
        <v>1647991570</v>
      </c>
      <c r="L135" s="100">
        <f>+IF(AND(K135&gt;0,O135="Ejecución"),(K135/877802)*Tabla28[[#This Row],[% participación]],IF(AND(K135&gt;0,O135&lt;&gt;"Ejecución"),"-",""))</f>
        <v>1877.406943707123</v>
      </c>
      <c r="M135" s="115" t="s">
        <v>1148</v>
      </c>
      <c r="N135" s="164">
        <f t="shared" si="7"/>
        <v>1</v>
      </c>
      <c r="O135" s="153" t="s">
        <v>1150</v>
      </c>
      <c r="P135" s="79"/>
    </row>
    <row r="136" spans="1:16" s="7" customFormat="1" ht="24.75" customHeight="1" outlineLevel="1" x14ac:dyDescent="0.25">
      <c r="A136" s="135">
        <v>23</v>
      </c>
      <c r="B136" s="152" t="s">
        <v>2665</v>
      </c>
      <c r="C136" s="154" t="s">
        <v>31</v>
      </c>
      <c r="D136" s="112" t="s">
        <v>2705</v>
      </c>
      <c r="E136" s="136">
        <v>44188</v>
      </c>
      <c r="F136" s="136">
        <v>44469</v>
      </c>
      <c r="G136" s="151">
        <f t="shared" si="5"/>
        <v>9.3666666666666671</v>
      </c>
      <c r="H136" s="113" t="s">
        <v>2706</v>
      </c>
      <c r="I136" s="112" t="s">
        <v>1157</v>
      </c>
      <c r="J136" s="112" t="s">
        <v>854</v>
      </c>
      <c r="K136" s="114">
        <v>1647991570</v>
      </c>
      <c r="L136" s="100">
        <f>+IF(AND(K136&gt;0,O136="Ejecución"),(K136/877802)*Tabla28[[#This Row],[% participación]],IF(AND(K136&gt;0,O136&lt;&gt;"Ejecución"),"-",""))</f>
        <v>1877.406943707123</v>
      </c>
      <c r="M136" s="115" t="s">
        <v>1148</v>
      </c>
      <c r="N136" s="164">
        <f t="shared" si="7"/>
        <v>1</v>
      </c>
      <c r="O136" s="153" t="s">
        <v>1150</v>
      </c>
      <c r="P136" s="79"/>
    </row>
    <row r="137" spans="1:16" s="7" customFormat="1" ht="24.75" customHeight="1" outlineLevel="1" x14ac:dyDescent="0.25">
      <c r="A137" s="135">
        <v>24</v>
      </c>
      <c r="B137" s="152" t="s">
        <v>2665</v>
      </c>
      <c r="C137" s="154" t="s">
        <v>31</v>
      </c>
      <c r="D137" s="112" t="s">
        <v>2705</v>
      </c>
      <c r="E137" s="136">
        <v>44188</v>
      </c>
      <c r="F137" s="136">
        <v>44469</v>
      </c>
      <c r="G137" s="151">
        <f t="shared" si="5"/>
        <v>9.3666666666666671</v>
      </c>
      <c r="H137" s="113" t="s">
        <v>2706</v>
      </c>
      <c r="I137" s="112" t="s">
        <v>1157</v>
      </c>
      <c r="J137" s="112" t="s">
        <v>856</v>
      </c>
      <c r="K137" s="114">
        <v>1647991570</v>
      </c>
      <c r="L137" s="100">
        <f>+IF(AND(K137&gt;0,O137="Ejecución"),(K137/877802)*Tabla28[[#This Row],[% participación]],IF(AND(K137&gt;0,O137&lt;&gt;"Ejecución"),"-",""))</f>
        <v>1877.406943707123</v>
      </c>
      <c r="M137" s="115" t="s">
        <v>1148</v>
      </c>
      <c r="N137" s="164">
        <f t="shared" si="7"/>
        <v>1</v>
      </c>
      <c r="O137" s="153" t="s">
        <v>1150</v>
      </c>
      <c r="P137" s="79"/>
    </row>
    <row r="138" spans="1:16" s="7" customFormat="1" ht="24.75" customHeight="1" outlineLevel="1" x14ac:dyDescent="0.25">
      <c r="A138" s="135">
        <v>25</v>
      </c>
      <c r="B138" s="152" t="s">
        <v>2665</v>
      </c>
      <c r="C138" s="154" t="s">
        <v>31</v>
      </c>
      <c r="D138" s="112" t="s">
        <v>2705</v>
      </c>
      <c r="E138" s="136">
        <v>44188</v>
      </c>
      <c r="F138" s="136">
        <v>44469</v>
      </c>
      <c r="G138" s="151">
        <f t="shared" si="5"/>
        <v>9.3666666666666671</v>
      </c>
      <c r="H138" s="113" t="s">
        <v>2706</v>
      </c>
      <c r="I138" s="112" t="s">
        <v>1157</v>
      </c>
      <c r="J138" s="112" t="s">
        <v>858</v>
      </c>
      <c r="K138" s="114">
        <v>1647991570</v>
      </c>
      <c r="L138" s="100">
        <f>+IF(AND(K138&gt;0,O138="Ejecución"),(K138/877802)*Tabla28[[#This Row],[% participación]],IF(AND(K138&gt;0,O138&lt;&gt;"Ejecución"),"-",""))</f>
        <v>1877.406943707123</v>
      </c>
      <c r="M138" s="115" t="s">
        <v>1148</v>
      </c>
      <c r="N138" s="164">
        <f t="shared" si="7"/>
        <v>1</v>
      </c>
      <c r="O138" s="153" t="s">
        <v>1150</v>
      </c>
      <c r="P138" s="79"/>
    </row>
    <row r="139" spans="1:16" s="7" customFormat="1" ht="24.75" customHeight="1" outlineLevel="1" x14ac:dyDescent="0.25">
      <c r="A139" s="135">
        <v>26</v>
      </c>
      <c r="B139" s="152" t="s">
        <v>2665</v>
      </c>
      <c r="C139" s="154" t="s">
        <v>31</v>
      </c>
      <c r="D139" s="112" t="s">
        <v>2705</v>
      </c>
      <c r="E139" s="136">
        <v>44188</v>
      </c>
      <c r="F139" s="136">
        <v>44469</v>
      </c>
      <c r="G139" s="151">
        <f t="shared" si="5"/>
        <v>9.3666666666666671</v>
      </c>
      <c r="H139" s="113" t="s">
        <v>2706</v>
      </c>
      <c r="I139" s="112" t="s">
        <v>1157</v>
      </c>
      <c r="J139" s="112" t="s">
        <v>859</v>
      </c>
      <c r="K139" s="114">
        <v>1647991570</v>
      </c>
      <c r="L139" s="100">
        <f>+IF(AND(K139&gt;0,O139="Ejecución"),(K139/877802)*Tabla28[[#This Row],[% participación]],IF(AND(K139&gt;0,O139&lt;&gt;"Ejecución"),"-",""))</f>
        <v>1877.406943707123</v>
      </c>
      <c r="M139" s="115" t="s">
        <v>1148</v>
      </c>
      <c r="N139" s="164">
        <f t="shared" si="7"/>
        <v>1</v>
      </c>
      <c r="O139" s="153" t="s">
        <v>1150</v>
      </c>
      <c r="P139" s="79"/>
    </row>
    <row r="140" spans="1:16" s="7" customFormat="1" ht="24.75" customHeight="1" outlineLevel="1" x14ac:dyDescent="0.25">
      <c r="A140" s="135">
        <v>27</v>
      </c>
      <c r="B140" s="152" t="s">
        <v>2665</v>
      </c>
      <c r="C140" s="154" t="s">
        <v>31</v>
      </c>
      <c r="D140" s="112" t="s">
        <v>2705</v>
      </c>
      <c r="E140" s="136">
        <v>44188</v>
      </c>
      <c r="F140" s="136">
        <v>44469</v>
      </c>
      <c r="G140" s="151">
        <f t="shared" si="5"/>
        <v>9.3666666666666671</v>
      </c>
      <c r="H140" s="113" t="s">
        <v>2706</v>
      </c>
      <c r="I140" s="112" t="s">
        <v>1157</v>
      </c>
      <c r="J140" s="112" t="s">
        <v>860</v>
      </c>
      <c r="K140" s="114">
        <v>1647991570</v>
      </c>
      <c r="L140" s="100">
        <f>+IF(AND(K140&gt;0,O140="Ejecución"),(K140/877802)*Tabla28[[#This Row],[% participación]],IF(AND(K140&gt;0,O140&lt;&gt;"Ejecución"),"-",""))</f>
        <v>1877.406943707123</v>
      </c>
      <c r="M140" s="115" t="s">
        <v>1148</v>
      </c>
      <c r="N140" s="164">
        <f t="shared" si="7"/>
        <v>1</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113" t="s">
        <v>2706</v>
      </c>
      <c r="I141" s="112" t="s">
        <v>1157</v>
      </c>
      <c r="J141" s="112" t="s">
        <v>861</v>
      </c>
      <c r="K141" s="114">
        <v>1647991570</v>
      </c>
      <c r="L141" s="100">
        <f>+IF(AND(K141&gt;0,O141="Ejecución"),(K141/877802)*Tabla28[[#This Row],[% participación]],IF(AND(K141&gt;0,O141&lt;&gt;"Ejecución"),"-",""))</f>
        <v>1877.406943707123</v>
      </c>
      <c r="M141" s="115" t="s">
        <v>1148</v>
      </c>
      <c r="N141" s="164">
        <f t="shared" si="7"/>
        <v>1</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2669</v>
      </c>
      <c r="C179" s="213"/>
      <c r="D179" s="213"/>
      <c r="E179" s="162">
        <v>0.02</v>
      </c>
      <c r="F179" s="161">
        <v>0.01</v>
      </c>
      <c r="G179" s="156">
        <f>IF(F179&gt;0,SUM(E179+F179),"")</f>
        <v>0.03</v>
      </c>
      <c r="H179" s="5"/>
      <c r="I179" s="213" t="s">
        <v>2671</v>
      </c>
      <c r="J179" s="213"/>
      <c r="K179" s="213"/>
      <c r="L179" s="213"/>
      <c r="M179" s="163">
        <v>0.02</v>
      </c>
      <c r="O179" s="8"/>
      <c r="Q179" s="19"/>
      <c r="R179" s="150">
        <f>IF(M179&gt;0,SUM(L179+M179),"")</f>
        <v>0.02</v>
      </c>
      <c r="T179" s="19"/>
      <c r="U179" s="169" t="s">
        <v>1166</v>
      </c>
      <c r="V179" s="169"/>
      <c r="W179" s="169"/>
      <c r="X179" s="24">
        <v>0.02</v>
      </c>
      <c r="Y179" s="155"/>
      <c r="Z179" s="156" t="str">
        <f>IF(Y179&gt;0,SUM(E181+Y179),"")</f>
        <v/>
      </c>
      <c r="AA179" s="19"/>
      <c r="AB179" s="19"/>
    </row>
    <row r="180" spans="1:28" ht="23.25" hidden="1" x14ac:dyDescent="0.25">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25" hidden="1" x14ac:dyDescent="0.25">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45146447.129999995</v>
      </c>
      <c r="F185" s="92"/>
      <c r="G185" s="93"/>
      <c r="H185" s="88"/>
      <c r="I185" s="90" t="s">
        <v>2627</v>
      </c>
      <c r="J185" s="157">
        <f>+SUM(M179:M183)</f>
        <v>0.02</v>
      </c>
      <c r="K185" s="194" t="s">
        <v>2628</v>
      </c>
      <c r="L185" s="194"/>
      <c r="M185" s="94">
        <f>+J185*(SUM(K20:K35))</f>
        <v>30097631.420000002</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6">
        <v>41969</v>
      </c>
      <c r="D193" s="5"/>
      <c r="E193" s="117">
        <v>1781</v>
      </c>
      <c r="F193" s="5"/>
      <c r="G193" s="5"/>
      <c r="H193" s="138" t="s">
        <v>2687</v>
      </c>
      <c r="J193" s="5"/>
      <c r="K193" s="118">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2690</v>
      </c>
      <c r="J211" s="27" t="s">
        <v>2622</v>
      </c>
      <c r="K211" s="139" t="s">
        <v>2690</v>
      </c>
      <c r="L211" s="21"/>
      <c r="M211" s="21"/>
      <c r="N211" s="21"/>
      <c r="O211" s="8"/>
    </row>
    <row r="212" spans="1:15" x14ac:dyDescent="0.25">
      <c r="A212" s="9"/>
      <c r="B212" s="27" t="s">
        <v>2619</v>
      </c>
      <c r="C212" s="138" t="s">
        <v>2687</v>
      </c>
      <c r="D212" s="21"/>
      <c r="G212" s="27" t="s">
        <v>2621</v>
      </c>
      <c r="H212" s="139" t="s">
        <v>2689</v>
      </c>
      <c r="J212" s="27" t="s">
        <v>2623</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41:D160 M142:M160 G114:G121 L106:L107 G142:J160 G48:G90 G122:G124 G125:G14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2020-12-29T14:55:08Z</cp:lastPrinted>
  <dcterms:created xsi:type="dcterms:W3CDTF">2020-10-14T21:57:42Z</dcterms:created>
  <dcterms:modified xsi:type="dcterms:W3CDTF">2020-12-29T14:55:14Z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