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ICBF\2021\"/>
    </mc:Choice>
  </mc:AlternateContent>
  <xr:revisionPtr revIDLastSave="0" documentId="8_{2B466748-156A-421C-A478-3E2EE064FA1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<sst xmlns="http://schemas.openxmlformats.org/spreadsheetml/2006/main" count="3155" uniqueCount="2686">
  <si>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</si>
  <si>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</si>
  <si>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</si>
  <si>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</si>
  <si>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</si>
  <si>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</si>
  <si>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</si>
  <si>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</si>
  <si>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</si>
  <si>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</si>
  <si>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</si>
  <si>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</si>
  <si>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</si>
  <si>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</si>
  <si>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</si>
  <si>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</si>
  <si>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</si>
  <si>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</si>
  <si>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</si>
  <si>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</si>
  <si>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</si>
  <si>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</si>
  <si>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</si>
  <si>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</si>
  <si>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</si>
  <si>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</si>
  <si>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</si>
  <si>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</si>
  <si>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</si>
  <si>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</si>
  <si>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</si>
  <si>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</si>
  <si>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</si>
  <si>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</si>
  <si>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</si>
  <si>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</si>
  <si>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</si>
  <si>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</si>
  <si>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</si>
  <si>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</si>
  <si>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</si>
  <si>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</si>
  <si>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</si>
  <si>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</si>
  <si>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</si>
  <si>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</si>
  <si>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</si>
  <si>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</si>
  <si>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</si>
  <si>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</si>
  <si>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</si>
  <si>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</si>
  <si>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</si>
  <si>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</si>
  <si>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</si>
  <si>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</si>
  <si>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</si>
  <si>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</si>
  <si>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</si>
  <si>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</si>
  <si>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</si>
  <si>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</si>
  <si>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</si>
  <si>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</si>
  <si>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</si>
  <si>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</si>
  <si>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</si>
  <si>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</si>
  <si>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</si>
  <si>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</si>
  <si>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</si>
  <si>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</si>
  <si>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</si>
  <si>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</si>
  <si>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</si>
  <si>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</si>
  <si>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</si>
  <si>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</si>
  <si>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</si>
  <si>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</si>
  <si>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</si>
  <si>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</si>
  <si>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</si>
  <si>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</si>
  <si>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</si>
  <si>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</si>
  <si>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</si>
  <si>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</si>
  <si>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</si>
  <si>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</si>
  <si>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</si>
  <si>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</si>
  <si>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</si>
  <si>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</si>
  <si>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</si>
  <si>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</si>
  <si>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</si>
  <si>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</si>
  <si>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</si>
  <si>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</si>
  <si>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</si>
  <si>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</si>
  <si>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</si>
  <si>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</si>
  <si>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</si>
  <si>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</si>
  <si>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</si>
  <si>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</si>
  <si>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</si>
  <si>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</si>
  <si>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</si>
  <si>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</si>
  <si>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</si>
  <si>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</si>
  <si>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</si>
  <si>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</si>
  <si>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</si>
  <si>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</si>
  <si>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</si>
  <si>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</si>
  <si>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</si>
  <si>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</si>
  <si>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</si>
  <si>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</si>
  <si>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</si>
  <si>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</si>
  <si>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</si>
  <si>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</si>
  <si>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</si>
  <si>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</si>
  <si>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</si>
  <si>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</si>
  <si>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</si>
  <si>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</si>
  <si>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</si>
  <si>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</si>
  <si>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</si>
  <si>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</si>
  <si>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</si>
  <si>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</si>
  <si>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</si>
  <si>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</si>
  <si>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</si>
  <si>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</si>
  <si>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</si>
  <si>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</si>
  <si>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</si>
  <si>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</si>
  <si>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</si>
  <si>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</si>
  <si>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</si>
  <si>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</si>
  <si>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</si>
  <si>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</si>
  <si>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</si>
  <si>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</si>
  <si>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</si>
  <si>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</si>
  <si>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</si>
  <si>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</si>
  <si>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</si>
  <si>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</si>
  <si>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</si>
  <si>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</si>
  <si>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</si>
  <si>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</si>
  <si>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</si>
  <si>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</si>
  <si>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</si>
  <si>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</si>
  <si>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</si>
  <si>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</si>
  <si>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</si>
  <si>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</si>
  <si>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</si>
  <si>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</si>
  <si>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</si>
  <si>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</si>
  <si>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</si>
  <si>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</si>
  <si>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</si>
  <si>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</si>
  <si>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</si>
  <si>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</si>
  <si>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</si>
  <si>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</si>
  <si>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</si>
  <si>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</si>
  <si>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</si>
  <si>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</si>
  <si>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</si>
  <si>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</si>
  <si>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</si>
  <si>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</si>
  <si>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</si>
  <si>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</si>
  <si>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</si>
  <si>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</si>
  <si>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</si>
  <si>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</si>
  <si>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</si>
  <si>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</si>
  <si>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</si>
  <si>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</si>
  <si>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</si>
  <si>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</si>
  <si>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</si>
  <si>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</si>
  <si>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</si>
  <si>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</si>
  <si>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</si>
  <si>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</si>
  <si>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</si>
  <si>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</si>
  <si>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</si>
  <si>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</si>
  <si>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</si>
  <si>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</si>
  <si>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</si>
  <si>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</si>
  <si>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</si>
  <si>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</si>
  <si>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</si>
  <si>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</si>
  <si>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</si>
  <si>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</si>
  <si>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</si>
  <si>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</si>
  <si>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</si>
  <si>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</si>
  <si>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</si>
  <si>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</si>
  <si>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</si>
  <si>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</si>
  <si>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</si>
  <si>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</si>
  <si>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</si>
  <si>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</si>
  <si>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</si>
  <si>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</si>
  <si>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</si>
  <si>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</si>
  <si>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</si>
  <si>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</si>
  <si>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</si>
  <si>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</si>
  <si>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</si>
  <si>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</si>
  <si>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</si>
  <si>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</si>
  <si>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</si>
  <si>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</si>
  <si>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</si>
  <si>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</si>
  <si>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</si>
  <si>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</si>
  <si>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</si>
  <si>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</si>
  <si>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</si>
  <si>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</si>
  <si>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</si>
  <si>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</si>
  <si>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</si>
  <si>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</si>
  <si>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</si>
  <si>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</si>
  <si>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</si>
  <si>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</si>
  <si>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</si>
  <si>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</si>
  <si>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</si>
  <si>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</si>
  <si>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</si>
  <si>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</si>
  <si>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</si>
  <si>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</si>
  <si>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</si>
  <si>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</si>
  <si>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</si>
  <si>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</si>
  <si>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</si>
  <si>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</si>
  <si>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</si>
  <si>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</si>
  <si>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</si>
  <si>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</si>
  <si>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</si>
  <si>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</si>
  <si>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</si>
  <si>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</si>
  <si>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</si>
  <si>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</si>
  <si>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</si>
  <si>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</si>
  <si>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</si>
  <si>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</si>
  <si>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</si>
  <si>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</si>
  <si>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</si>
  <si>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</si>
  <si>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</si>
  <si>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</si>
  <si>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</si>
  <si>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</si>
  <si>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</si>
  <si>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</si>
  <si>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</si>
  <si>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</si>
  <si>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</si>
  <si>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</si>
  <si>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</si>
  <si>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</si>
  <si>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</si>
  <si>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</si>
  <si>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</si>
  <si>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</si>
  <si>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</si>
  <si>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</si>
  <si>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</si>
  <si>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</si>
  <si>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</si>
  <si>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</si>
  <si>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</si>
  <si>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</si>
  <si>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</si>
  <si>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</si>
  <si>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</si>
  <si>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</si>
  <si>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</si>
  <si>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</si>
  <si>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</si>
  <si>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</si>
  <si>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</si>
  <si>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</si>
  <si>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</si>
  <si>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</si>
  <si>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</si>
  <si>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</si>
  <si>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</si>
  <si>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</si>
  <si>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</si>
  <si>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</si>
  <si>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</si>
  <si>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</si>
  <si>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</si>
  <si>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</si>
  <si>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</si>
  <si>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</si>
  <si>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</si>
  <si>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</si>
  <si>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</si>
  <si>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</si>
  <si>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</si>
  <si>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</si>
  <si>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</si>
  <si>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</si>
  <si>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</si>
  <si>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</si>
  <si>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</si>
  <si>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</si>
  <si>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</si>
  <si>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</si>
  <si>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</si>
  <si>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</si>
  <si>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</si>
  <si>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</si>
  <si>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</si>
  <si>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</si>
  <si>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</si>
  <si>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</si>
  <si>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</si>
  <si>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</si>
  <si>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</si>
  <si>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</si>
  <si>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</si>
  <si>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</si>
  <si>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</si>
  <si>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</si>
  <si>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</si>
  <si>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</si>
  <si>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</si>
  <si>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</si>
  <si>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</si>
  <si>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</si>
  <si>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</si>
  <si>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</si>
  <si>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</si>
  <si>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</si>
  <si>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</si>
  <si>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</si>
  <si>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</si>
  <si>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</si>
  <si>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</si>
  <si>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</si>
  <si>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</si>
  <si>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</si>
  <si>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</si>
  <si>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</si>
  <si>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</si>
  <si>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</si>
  <si>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</si>
  <si>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</si>
  <si>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</si>
  <si>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</si>
  <si>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</si>
  <si>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</si>
  <si>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</si>
  <si>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</si>
  <si>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</si>
  <si>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</si>
  <si>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</si>
  <si>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</si>
  <si>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</si>
  <si>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</si>
  <si>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</si>
  <si>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</si>
  <si>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</si>
  <si>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</si>
  <si>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</si>
  <si>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</si>
  <si>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</si>
  <si>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</si>
  <si>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</si>
  <si>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</si>
  <si>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</si>
  <si>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</si>
  <si>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</si>
  <si>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</si>
  <si>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</si>
  <si>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</si>
  <si>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</si>
  <si>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</si>
  <si>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</si>
  <si>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</si>
  <si>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</si>
  <si>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</si>
  <si>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</si>
  <si>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</si>
  <si>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</si>
  <si>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</si>
  <si>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</si>
  <si>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</si>
  <si>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</si>
  <si>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</si>
  <si>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</si>
  <si>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</si>
  <si>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</si>
  <si>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</si>
  <si>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</si>
  <si>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</si>
  <si>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</si>
  <si>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</si>
  <si>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</si>
  <si>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</si>
  <si>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</si>
  <si>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</si>
  <si>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</si>
  <si>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</si>
  <si>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</si>
  <si>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</si>
  <si>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</si>
  <si>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</si>
  <si>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</si>
  <si>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</si>
  <si>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</si>
  <si>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</si>
  <si>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</si>
  <si>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</si>
  <si>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</si>
  <si>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</si>
  <si>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</si>
  <si>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</si>
  <si>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</si>
  <si>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</si>
  <si>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</si>
  <si>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</si>
  <si>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</si>
  <si>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</si>
  <si>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</si>
  <si>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</si>
  <si>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</si>
  <si>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</si>
  <si>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</si>
  <si>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</si>
  <si>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</si>
  <si>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</si>
  <si>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</si>
  <si>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</si>
  <si>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</si>
  <si>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</si>
  <si>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</si>
  <si>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</si>
  <si>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</si>
  <si>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</si>
  <si>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</si>
  <si>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</si>
  <si>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</si>
  <si>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</si>
  <si>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</si>
  <si>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</si>
  <si>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</si>
  <si>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</si>
  <si>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</si>
  <si>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</si>
  <si>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</si>
  <si>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</si>
  <si>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</si>
  <si>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</si>
  <si>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</si>
  <si>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</si>
  <si>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</si>
  <si>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</si>
  <si>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</si>
  <si>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</si>
  <si>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</si>
  <si>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</si>
  <si>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</si>
  <si>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</si>
  <si>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</si>
  <si>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</si>
  <si>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</si>
  <si>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</si>
  <si>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</si>
  <si>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</si>
  <si>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</si>
  <si>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</si>
  <si>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</si>
  <si>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</si>
  <si>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</si>
  <si>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</si>
  <si>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</si>
  <si>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</si>
  <si>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</si>
  <si>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</si>
  <si>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</si>
  <si>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</si>
  <si>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</si>
  <si>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</si>
  <si>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</si>
  <si>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</si>
  <si>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</si>
  <si>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</si>
  <si>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</si>
  <si>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</si>
  <si>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</si>
  <si>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</si>
  <si>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</si>
  <si>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</si>
  <si>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</si>
  <si>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</si>
  <si>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</si>
  <si>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</si>
  <si>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</si>
  <si>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</si>
  <si>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</si>
  <si>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</si>
  <si>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</si>
  <si>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</si>
  <si>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</si>
  <si>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</si>
  <si>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</si>
  <si>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</si>
  <si>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</si>
  <si>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</si>
  <si>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</si>
  <si>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</si>
  <si>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</si>
  <si>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</si>
  <si>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</si>
  <si>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</si>
  <si>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</si>
  <si>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</si>
  <si>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</si>
  <si>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</si>
  <si>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</si>
  <si>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</si>
  <si>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</si>
  <si>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</si>
  <si>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</si>
  <si>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</si>
  <si>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</si>
  <si>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</si>
  <si>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</si>
  <si>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</si>
  <si>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</si>
  <si>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</si>
  <si>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</si>
  <si>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</si>
  <si>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</si>
  <si>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</si>
  <si>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</si>
  <si>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</si>
  <si>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</si>
  <si>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</si>
  <si>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</si>
  <si>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</si>
  <si>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</si>
  <si>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</si>
  <si>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</si>
  <si>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</si>
  <si>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</si>
  <si>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</si>
  <si>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</si>
  <si>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</si>
  <si>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</si>
  <si>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</si>
  <si>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</si>
  <si>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</si>
  <si>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</si>
  <si>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</si>
  <si>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</si>
  <si>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</si>
  <si>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</si>
  <si>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</si>
  <si>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</si>
  <si>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</si>
  <si>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</si>
  <si>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</si>
  <si>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</si>
  <si>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</si>
  <si>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</si>
  <si>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</si>
  <si>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</si>
  <si>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</si>
  <si>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</si>
  <si>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</si>
  <si>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</si>
  <si>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</si>
  <si>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</si>
  <si>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</si>
  <si>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</si>
  <si>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</si>
  <si>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</si>
  <si>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</si>
  <si>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</si>
  <si>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</si>
  <si>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</si>
  <si>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</si>
  <si>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</si>
  <si>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</si>
  <si>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</si>
  <si>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</si>
  <si>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</si>
  <si>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</si>
  <si>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</si>
  <si>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</si>
  <si>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</si>
  <si>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</si>
  <si>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</si>
  <si>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</si>
  <si>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</si>
  <si>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</si>
  <si>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</si>
  <si>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</si>
  <si>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</si>
  <si>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</si>
  <si>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</si>
  <si>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</si>
  <si>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</si>
  <si>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</si>
  <si>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</si>
  <si>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</si>
  <si>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</si>
  <si>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</si>
  <si>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</si>
  <si>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</si>
  <si>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</si>
  <si>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</si>
  <si>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</si>
  <si>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</si>
  <si>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</si>
  <si>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</si>
  <si>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</si>
  <si>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</si>
  <si>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</si>
  <si>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</si>
  <si>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</si>
  <si>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</si>
  <si>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</si>
  <si>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</si>
  <si>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</si>
  <si>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</si>
  <si>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</si>
  <si>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</si>
  <si>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</si>
  <si>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</si>
  <si>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</si>
  <si>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</si>
  <si>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</si>
  <si>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</si>
  <si>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</si>
  <si>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</si>
  <si>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</si>
  <si>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</si>
  <si>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</si>
  <si>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</si>
  <si>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</si>
  <si>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</si>
  <si>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</si>
  <si>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</si>
  <si>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</si>
  <si>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</si>
  <si>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</si>
  <si>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</si>
  <si>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</si>
  <si>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</si>
  <si>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</si>
  <si>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</si>
  <si>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</si>
  <si>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</si>
  <si>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</si>
  <si>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</si>
  <si>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</si>
  <si>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</si>
  <si>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</si>
  <si>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</si>
  <si>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</si>
  <si>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</si>
  <si>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</si>
  <si>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</si>
  <si>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</si>
  <si>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</si>
  <si>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</si>
  <si>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</si>
  <si>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</si>
  <si>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</si>
  <si>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</si>
  <si>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</si>
  <si>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</si>
  <si>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</si>
  <si>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</si>
  <si>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</si>
  <si>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</si>
  <si>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</si>
  <si>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</si>
  <si>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</si>
  <si>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</si>
  <si>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</si>
  <si>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</si>
  <si>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</si>
  <si>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</si>
  <si>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</si>
  <si>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</si>
  <si>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</si>
  <si>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</si>
  <si>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</si>
  <si>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</si>
  <si>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</si>
  <si>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</si>
  <si>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</si>
  <si>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</si>
  <si>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</si>
  <si>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</si>
  <si>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</si>
  <si>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</si>
  <si>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</si>
  <si>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</si>
  <si>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</si>
  <si>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</si>
  <si>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</si>
  <si>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</si>
  <si>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</si>
  <si>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</si>
  <si>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</si>
  <si>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</si>
  <si>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</si>
  <si>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</si>
  <si>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</si>
  <si>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</si>
  <si>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</si>
  <si>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</si>
  <si>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</si>
  <si>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</si>
  <si>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</si>
  <si>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</si>
  <si>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</si>
  <si>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</si>
  <si>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</si>
  <si>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</si>
  <si>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</si>
  <si>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</si>
  <si>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</si>
  <si>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</si>
  <si>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</si>
  <si>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</si>
  <si>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</si>
  <si>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</si>
  <si>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</si>
  <si>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</si>
  <si>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</si>
  <si>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</si>
  <si>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</si>
  <si>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</si>
  <si>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</si>
  <si>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</si>
  <si>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</si>
  <si>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</si>
  <si>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</si>
  <si>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</si>
  <si>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</si>
  <si>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</si>
  <si>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</si>
  <si>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</si>
  <si>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</si>
  <si>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</si>
  <si>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</si>
  <si>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</si>
  <si>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</si>
  <si>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</si>
  <si>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</si>
  <si>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</si>
  <si>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</si>
  <si>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</si>
  <si>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</si>
  <si>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</si>
  <si>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</si>
  <si>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</si>
  <si>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</si>
  <si>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</si>
  <si>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</si>
  <si>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</si>
  <si>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</si>
  <si>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</si>
  <si>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</si>
  <si>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</si>
  <si>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</si>
  <si>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</si>
  <si>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</si>
  <si>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</si>
  <si>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</si>
  <si>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</si>
  <si>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</si>
  <si>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</si>
  <si>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</si>
  <si>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</si>
  <si>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</si>
  <si>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</si>
  <si>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</si>
  <si>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</si>
  <si>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</si>
  <si>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</si>
  <si>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</si>
  <si>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</si>
  <si>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</si>
  <si>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</si>
  <si>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</si>
  <si>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</si>
  <si>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</si>
  <si>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</si>
  <si>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</si>
  <si>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</si>
  <si>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</si>
  <si>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</si>
  <si>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</si>
  <si>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</si>
  <si>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</si>
  <si>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</si>
  <si>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</si>
  <si>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</si>
  <si>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</si>
  <si>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</si>
  <si>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</si>
  <si>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</si>
  <si>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</si>
  <si>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</si>
  <si>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</si>
  <si>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</si>
  <si>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</si>
  <si>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</si>
  <si>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</si>
  <si>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</si>
  <si>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</si>
  <si>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</si>
  <si>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</si>
  <si>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</si>
  <si>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</si>
  <si>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</si>
  <si>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</si>
  <si>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</si>
  <si>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</si>
  <si>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</si>
  <si>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</si>
  <si>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</si>
  <si>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</si>
  <si>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</si>
  <si>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</si>
  <si>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</si>
  <si>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</si>
  <si>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</si>
  <si>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</si>
  <si>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</si>
  <si>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</si>
  <si>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</si>
  <si>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</si>
  <si>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</si>
  <si>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</si>
  <si>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</si>
  <si>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</si>
  <si>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</si>
  <si>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</si>
  <si>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</si>
  <si>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</si>
  <si>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</si>
  <si>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</si>
  <si>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</si>
  <si>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</si>
  <si>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</si>
  <si>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</si>
  <si>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</si>
  <si>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</si>
  <si>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</si>
  <si>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</si>
  <si>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</si>
  <si>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</si>
  <si>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</si>
  <si>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</si>
  <si>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</si>
  <si>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</si>
  <si>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</si>
  <si>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</si>
  <si>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</si>
  <si>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</si>
  <si>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</si>
  <si>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</si>
  <si>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</si>
  <si>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</si>
  <si>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</si>
  <si>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</si>
  <si>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</si>
  <si>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</si>
  <si>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</si>
  <si>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</si>
  <si>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</si>
  <si>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</si>
  <si>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</si>
  <si>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</si>
  <si>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</si>
  <si>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</si>
  <si>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</si>
  <si>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</si>
  <si>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</si>
  <si>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</si>
  <si>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</si>
  <si>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</si>
  <si>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</si>
  <si>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</si>
  <si>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</si>
  <si>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</si>
  <si>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</si>
  <si>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</si>
  <si>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</si>
  <si>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</si>
  <si>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</si>
  <si>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</si>
  <si>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</si>
  <si>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</si>
  <si>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</si>
  <si>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</si>
  <si>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</si>
  <si>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</si>
  <si>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</si>
  <si>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</si>
  <si>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</si>
  <si>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</si>
  <si>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</si>
  <si>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</si>
  <si>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</si>
  <si>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</si>
  <si>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</si>
  <si>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</si>
  <si>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</si>
  <si>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</si>
  <si>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</si>
  <si>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</si>
  <si>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</si>
  <si>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</si>
  <si>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</si>
  <si>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</si>
  <si>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</si>
  <si>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</si>
  <si>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</si>
  <si>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</si>
  <si>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</si>
  <si>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</si>
  <si>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</si>
  <si>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</si>
  <si>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</si>
  <si>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</si>
  <si>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</si>
  <si>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</si>
  <si>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</si>
  <si>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</si>
  <si>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</si>
  <si>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</si>
  <si>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</si>
  <si>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</si>
  <si>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</si>
  <si>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</si>
  <si>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</si>
  <si>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</si>
  <si>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</si>
  <si>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</si>
  <si>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</si>
  <si>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</si>
  <si>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</si>
  <si>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</si>
  <si>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</si>
  <si>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</si>
  <si>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</si>
  <si>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</si>
  <si>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</si>
  <si>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</si>
  <si>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</si>
  <si>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</si>
  <si>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</si>
  <si>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</si>
  <si>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</si>
  <si>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</si>
  <si>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</si>
  <si>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</si>
  <si>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</si>
  <si>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</si>
  <si>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</si>
  <si>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</si>
  <si>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</si>
  <si>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</si>
  <si>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</si>
  <si>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</si>
  <si>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</si>
  <si>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</si>
  <si>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</si>
  <si>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</si>
  <si>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</si>
  <si>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</si>
  <si>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</si>
  <si>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</si>
  <si>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</si>
  <si>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</si>
  <si>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</si>
  <si>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</si>
  <si>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</si>
  <si>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</si>
  <si>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</si>
  <si>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</si>
  <si>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</si>
  <si>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</si>
  <si>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</si>
  <si>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</si>
  <si>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</si>
  <si>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</si>
  <si>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</si>
  <si>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</si>
  <si>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</si>
  <si>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</si>
  <si>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</si>
  <si>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</si>
  <si>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</si>
  <si>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</si>
  <si>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</si>
  <si>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</si>
  <si>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</si>
  <si>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</si>
  <si>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</si>
  <si>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</si>
  <si>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</si>
  <si>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</si>
  <si>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</si>
  <si>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</si>
  <si>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</si>
  <si>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</si>
  <si>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</si>
  <si>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</si>
  <si>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</si>
  <si>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</si>
  <si>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</si>
  <si>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</si>
  <si>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</si>
  <si>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</si>
  <si>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</si>
  <si>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</si>
  <si>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</si>
  <si>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</si>
  <si>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</si>
  <si>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</si>
  <si>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</si>
  <si>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</si>
  <si>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</si>
  <si>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</si>
  <si>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</si>
  <si>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</si>
  <si>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</si>
  <si>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</si>
  <si>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</si>
  <si>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</si>
  <si>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</si>
  <si>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</si>
  <si>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</si>
  <si>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</si>
  <si>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</si>
  <si>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</si>
  <si>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</si>
  <si>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</si>
  <si>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</si>
  <si>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</si>
  <si>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</si>
  <si>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</si>
  <si>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</si>
  <si>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</si>
  <si>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</si>
  <si>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</si>
  <si>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</si>
  <si>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</si>
  <si>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</si>
  <si>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</si>
  <si>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</si>
  <si>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</si>
  <si>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</si>
  <si>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</si>
  <si>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</si>
  <si>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</si>
  <si>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</si>
  <si>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</si>
  <si>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</si>
  <si>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</si>
  <si>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</si>
  <si>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</si>
  <si>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</si>
  <si>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</si>
  <si>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</si>
  <si>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</si>
  <si>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</si>
  <si>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</si>
  <si>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</si>
  <si>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</si>
  <si>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</si>
  <si>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</si>
  <si>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</si>
  <si>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</si>
  <si>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</si>
  <si>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</si>
  <si>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</si>
  <si>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</si>
  <si>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</si>
  <si>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</si>
  <si>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</si>
  <si>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</si>
  <si>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</si>
  <si>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</si>
  <si>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</si>
  <si>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</si>
  <si>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</si>
  <si>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</si>
  <si>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</si>
  <si>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</si>
  <si>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</si>
  <si>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</si>
  <si>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</si>
  <si>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</si>
  <si>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</si>
  <si>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</si>
  <si>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</si>
  <si>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</si>
  <si>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</si>
  <si>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</si>
  <si>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</si>
  <si>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</si>
  <si>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</si>
  <si>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</si>
  <si>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</si>
  <si>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</si>
  <si>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</si>
  <si>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</si>
  <si>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</si>
  <si>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</si>
  <si>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</si>
  <si>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</si>
  <si>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</si>
  <si>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</si>
  <si>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</si>
  <si>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</si>
  <si>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</si>
  <si>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</si>
  <si>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</si>
  <si>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</si>
  <si>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</si>
  <si>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</si>
  <si>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</si>
  <si>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</si>
  <si>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</si>
  <si>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</si>
  <si>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</si>
  <si>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</si>
  <si>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</si>
  <si>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</si>
  <si>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</si>
  <si>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</si>
  <si>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</si>
  <si>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</si>
  <si>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</si>
  <si>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</si>
  <si>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</si>
  <si>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</si>
  <si>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</si>
  <si>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</si>
  <si>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</si>
  <si>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</si>
  <si>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</si>
  <si>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</si>
  <si>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</si>
  <si>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</si>
  <si>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</si>
  <si>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</si>
  <si>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</si>
  <si>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</si>
  <si>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</si>
  <si>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</si>
  <si>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</si>
  <si>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</si>
  <si>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</si>
  <si>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</si>
  <si>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</si>
  <si>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</si>
  <si>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</si>
  <si>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</si>
  <si>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</si>
  <si>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</si>
  <si>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</si>
  <si>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</si>
  <si>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</si>
  <si>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</si>
  <si>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</si>
  <si>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</si>
  <si>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</si>
  <si>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</si>
  <si>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</si>
  <si>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</si>
  <si>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</si>
  <si>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</si>
  <si>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</si>
  <si>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</si>
  <si>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</si>
  <si>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</si>
  <si>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</si>
  <si>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</si>
  <si>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</si>
  <si>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</si>
  <si>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</si>
  <si>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</si>
  <si>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</si>
  <si>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</si>
  <si>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</si>
  <si>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</si>
  <si>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</si>
  <si>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</si>
  <si>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</si>
  <si>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</si>
  <si>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</si>
  <si>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</si>
  <si>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</si>
  <si>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</si>
  <si>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</si>
  <si>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</si>
  <si>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</si>
  <si>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</si>
  <si>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</si>
  <si>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</si>
  <si>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</si>
  <si>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</si>
  <si>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</si>
  <si>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</si>
  <si>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</si>
  <si>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</si>
  <si>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</si>
  <si>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</si>
  <si>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</si>
  <si>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</si>
  <si>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</si>
  <si>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</si>
  <si>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</si>
  <si>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</si>
  <si>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</si>
  <si>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</si>
  <si>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</si>
  <si>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</si>
  <si>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</si>
  <si>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</si>
  <si>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</si>
  <si>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</si>
  <si>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</si>
  <si>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</si>
  <si>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</si>
  <si>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</si>
  <si>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</si>
  <si>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</si>
  <si>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</si>
  <si>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</si>
  <si>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</si>
  <si>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</si>
  <si>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</si>
  <si>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</si>
  <si>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</si>
  <si>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</si>
  <si>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</si>
  <si>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</si>
  <si>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</si>
  <si>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</si>
  <si>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</si>
  <si>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</si>
  <si>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</si>
  <si>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</si>
  <si>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</si>
  <si>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</si>
  <si>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</si>
  <si>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</si>
  <si>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</si>
  <si>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</si>
  <si>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</si>
  <si>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</si>
  <si>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</si>
  <si>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</si>
  <si>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</si>
  <si>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</si>
  <si>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</si>
  <si>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</si>
  <si>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</si>
  <si>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</si>
  <si>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</si>
  <si>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</si>
  <si>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</si>
  <si>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</si>
  <si>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</si>
  <si>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</si>
  <si>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</si>
  <si>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</si>
  <si>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</si>
  <si>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</si>
  <si>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</si>
  <si>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</si>
  <si>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</si>
  <si>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</si>
  <si>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</si>
  <si>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</si>
  <si>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</si>
  <si>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</si>
  <si>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</si>
  <si>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</si>
  <si>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</si>
  <si>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</si>
  <si>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</si>
  <si>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</si>
  <si>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</si>
  <si>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</si>
  <si>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</si>
  <si>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</si>
  <si>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</si>
  <si>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</si>
  <si>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</si>
  <si>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</si>
  <si>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</si>
  <si>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</si>
  <si>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</si>
  <si>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</si>
  <si>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</si>
  <si>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</si>
  <si>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</si>
  <si>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</si>
  <si>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</si>
  <si>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</si>
  <si>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</si>
  <si>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</si>
  <si>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</si>
  <si>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</si>
  <si>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</si>
  <si>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</si>
  <si>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</si>
  <si>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</si>
  <si>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</si>
  <si>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</si>
  <si>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</si>
  <si>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</si>
  <si>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</si>
  <si>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</si>
  <si>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</si>
  <si>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</si>
  <si>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</si>
  <si>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</si>
  <si>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</si>
  <si>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</si>
  <si>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</si>
  <si>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</si>
  <si>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</si>
  <si>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</si>
  <si>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</si>
  <si>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</si>
  <si>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</si>
  <si>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</si>
  <si>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</si>
  <si>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</si>
  <si>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</si>
  <si>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</si>
  <si>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</si>
  <si>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</si>
  <si>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</si>
  <si>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</si>
  <si>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</si>
  <si>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</si>
  <si>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</si>
  <si>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</si>
  <si>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</si>
  <si>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</si>
  <si>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</si>
  <si>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</si>
  <si>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</si>
  <si>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</si>
  <si>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</si>
  <si>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</si>
  <si>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</si>
  <si>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</si>
  <si>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</si>
  <si>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</si>
  <si>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</si>
  <si>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</si>
  <si>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</si>
  <si>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</si>
  <si>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</si>
  <si>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</si>
  <si>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</si>
  <si>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</si>
  <si>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</si>
  <si>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</si>
  <si>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</si>
  <si>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</si>
  <si>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</si>
  <si>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</si>
  <si>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</si>
  <si>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</si>
  <si>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</si>
  <si>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</si>
  <si>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</si>
  <si>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</si>
  <si>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</si>
  <si>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</si>
  <si>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</si>
  <si>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</si>
  <si>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</si>
  <si>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</si>
  <si>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</si>
  <si>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</si>
  <si>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</si>
  <si>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</si>
  <si>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</si>
  <si>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</si>
  <si>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</si>
  <si>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</si>
  <si>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</si>
  <si>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</si>
  <si>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</si>
  <si>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</si>
  <si>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</si>
  <si>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</si>
  <si>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</si>
  <si>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</si>
  <si>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</si>
  <si>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</si>
  <si>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</si>
  <si>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</si>
  <si>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</si>
  <si>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</si>
  <si>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</si>
  <si>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</si>
  <si>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</si>
  <si>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</si>
  <si>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</si>
  <si>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</si>
  <si>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</si>
  <si>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</si>
  <si>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</si>
  <si>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</si>
  <si>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</si>
  <si>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</si>
  <si>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</si>
  <si>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</si>
  <si>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</si>
  <si>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</si>
  <si>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</si>
  <si>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</si>
  <si>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</si>
  <si>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</si>
  <si>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</si>
  <si>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</si>
  <si>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</si>
  <si>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</si>
  <si>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</si>
  <si>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</si>
  <si>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</si>
  <si>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</si>
  <si>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</si>
  <si>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</si>
  <si>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</si>
  <si>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</si>
  <si>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</si>
  <si>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</si>
  <si>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</si>
  <si>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</si>
  <si>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</si>
  <si>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</si>
  <si>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</si>
  <si>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</si>
  <si>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</si>
  <si>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</si>
  <si>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</si>
  <si>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</si>
  <si>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</si>
  <si>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</si>
  <si>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</si>
  <si>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</si>
  <si>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</si>
  <si>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</si>
  <si>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</si>
  <si>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</si>
  <si>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</si>
  <si>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</si>
  <si>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</si>
  <si>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</si>
  <si>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</si>
  <si>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</si>
  <si>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</si>
  <si>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</si>
  <si>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</si>
  <si>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</si>
  <si>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</si>
  <si>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</si>
  <si>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</si>
  <si>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</si>
  <si>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</si>
  <si>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</si>
  <si>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</si>
  <si>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</si>
  <si>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</si>
  <si>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</si>
  <si>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</si>
  <si>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</si>
  <si>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</si>
  <si>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</si>
  <si>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</si>
  <si>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</si>
  <si>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</si>
  <si>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</si>
  <si>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</si>
  <si>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</si>
  <si>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</si>
  <si>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</si>
  <si>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</si>
  <si>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</si>
  <si>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</si>
  <si>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</si>
  <si>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</si>
  <si>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</si>
  <si>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</si>
  <si>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</si>
  <si>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</si>
  <si>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</si>
  <si>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</si>
  <si>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</si>
  <si>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</si>
  <si>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</si>
  <si>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</si>
  <si>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</si>
  <si>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</si>
  <si>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</si>
  <si>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</si>
  <si>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</si>
  <si>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</si>
  <si>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</si>
  <si>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</si>
  <si>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</si>
  <si>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</si>
  <si>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</si>
  <si>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</si>
  <si>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</si>
  <si>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</si>
  <si>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</si>
  <si>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</si>
  <si>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</si>
  <si>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</si>
  <si>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</si>
  <si>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</si>
  <si>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</si>
  <si>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</si>
  <si>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</si>
  <si>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</si>
  <si>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</si>
  <si>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</si>
  <si>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</si>
  <si>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</si>
  <si>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</si>
  <si>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</si>
  <si>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</si>
  <si>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</si>
  <si>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</si>
  <si>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</si>
  <si>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</si>
  <si>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</si>
  <si>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</si>
  <si>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</si>
  <si>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</si>
  <si>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</si>
  <si>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</si>
  <si>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</si>
  <si>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</si>
  <si>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</si>
  <si>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</si>
  <si>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</si>
  <si>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</si>
  <si>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</si>
  <si>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</si>
  <si>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</si>
  <si>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</si>
  <si>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</si>
  <si>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</si>
  <si>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</si>
  <si>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</si>
  <si>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</si>
  <si>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</si>
  <si>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</si>
  <si>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</si>
  <si>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</si>
  <si>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</si>
  <si>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</si>
  <si>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</si>
  <si>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</si>
  <si>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</si>
  <si>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</si>
  <si>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</si>
  <si>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</si>
  <si>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</si>
  <si>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</si>
  <si>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</si>
  <si>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</si>
  <si>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</si>
  <si>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</si>
  <si>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</si>
  <si>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</si>
  <si>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</si>
  <si>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</si>
  <si>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</si>
  <si>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</si>
  <si>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</si>
  <si>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</si>
  <si>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</si>
  <si>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</si>
  <si>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</si>
  <si>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</si>
  <si>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</si>
  <si>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</si>
  <si>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</si>
  <si>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</si>
  <si>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</si>
  <si>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</si>
  <si>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</si>
  <si>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</si>
  <si>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</si>
  <si>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</si>
  <si>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</si>
  <si>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</si>
  <si>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</si>
  <si>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</si>
  <si>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</si>
  <si>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</si>
  <si>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</si>
  <si>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</si>
  <si>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</si>
  <si>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</si>
  <si>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</si>
  <si>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</si>
  <si>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</si>
  <si>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</si>
  <si>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</si>
  <si>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</si>
  <si>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</si>
  <si>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</si>
  <si>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</si>
  <si>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</si>
  <si>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</si>
  <si>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</si>
  <si>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</si>
  <si>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</si>
  <si>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</si>
  <si>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</si>
  <si>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</si>
  <si>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</si>
  <si>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</si>
  <si>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</si>
  <si>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</si>
  <si>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</si>
  <si>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</si>
  <si>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</si>
  <si>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</si>
  <si>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</si>
  <si>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</si>
  <si>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</si>
  <si>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</si>
  <si>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</si>
  <si>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</si>
  <si>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</si>
  <si>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</si>
  <si>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</si>
  <si>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</si>
  <si>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</si>
  <si>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</si>
  <si>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</si>
  <si>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</si>
  <si>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</si>
  <si>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</si>
  <si>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</si>
  <si>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</si>
  <si>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</si>
  <si>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</si>
  <si>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</si>
  <si>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</si>
  <si>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</si>
  <si>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</si>
  <si>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</si>
  <si>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</si>
  <si>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</si>
  <si>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</si>
  <si>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</si>
  <si>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</si>
  <si>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</si>
  <si>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</si>
  <si>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</si>
  <si>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</si>
  <si>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</si>
  <si>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</si>
  <si>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</si>
  <si>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</si>
  <si>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</si>
  <si>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</si>
  <si>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</si>
  <si>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</si>
  <si>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</si>
  <si>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</si>
  <si>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</si>
  <si>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</si>
  <si>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</si>
  <si>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</si>
  <si>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</si>
  <si>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</si>
  <si>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</si>
  <si>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</si>
  <si>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</si>
  <si>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</si>
  <si>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</si>
  <si>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</si>
  <si>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</si>
  <si>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</si>
  <si>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</si>
  <si>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</si>
  <si>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</si>
  <si>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</si>
  <si>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</si>
  <si>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</si>
  <si>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</si>
  <si>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</si>
  <si>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</si>
  <si>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</si>
  <si>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</si>
  <si>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</si>
  <si>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</si>
  <si>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</si>
  <si>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</si>
  <si>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</si>
  <si>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</si>
  <si>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</si>
  <si>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</si>
  <si>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</si>
  <si>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</si>
  <si>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</si>
  <si>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</si>
  <si>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</si>
  <si>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</si>
  <si>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</si>
  <si>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</si>
  <si>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</si>
  <si>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</si>
  <si>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</si>
  <si>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</si>
  <si>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</si>
  <si>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</si>
  <si>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</si>
  <si>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</si>
  <si>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</si>
  <si>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</si>
  <si>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</si>
  <si>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</si>
  <si>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</si>
  <si>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</si>
  <si>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</si>
  <si>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</si>
  <si>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</si>
  <si>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</si>
  <si>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</si>
  <si>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</si>
  <si>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</si>
  <si>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</si>
  <si>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</si>
  <si>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</si>
  <si>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</si>
  <si>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</si>
  <si>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</si>
  <si>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</si>
  <si>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</si>
  <si>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</si>
  <si>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</si>
  <si>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</si>
  <si>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</si>
  <si>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</si>
  <si>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</si>
  <si>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</si>
  <si>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</si>
  <si>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</si>
  <si>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</si>
  <si>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</si>
  <si>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</si>
  <si>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</si>
  <si>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</si>
  <si>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</si>
  <si>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</si>
  <si>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</si>
  <si>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</si>
  <si>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</si>
  <si>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</si>
  <si>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</si>
  <si>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</si>
  <si>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</si>
  <si>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</si>
  <si>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</si>
  <si>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</si>
  <si>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</si>
  <si>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</si>
  <si>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</si>
  <si>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</si>
  <si>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</si>
  <si>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</si>
  <si>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</si>
  <si>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</si>
  <si>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</si>
  <si>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</si>
  <si>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</si>
  <si>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</si>
  <si>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</si>
  <si>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</si>
  <si>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</si>
  <si>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</si>
  <si>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</si>
  <si>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</si>
  <si>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</si>
  <si>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</si>
  <si>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</si>
  <si>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</si>
  <si>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</si>
  <si>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</si>
  <si>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</si>
  <si>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</si>
  <si>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</si>
  <si>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</si>
  <si>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</si>
  <si>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</si>
  <si>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</si>
  <si>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</si>
  <si>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</si>
  <si>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</si>
  <si>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</si>
  <si>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</si>
  <si>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</si>
  <si>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</si>
  <si>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</si>
  <si>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</si>
  <si>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</si>
  <si>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</si>
  <si>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</si>
  <si>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</si>
  <si>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</si>
  <si>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</si>
  <si>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</si>
  <si>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</si>
  <si>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</si>
  <si>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</si>
  <si>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</si>
  <si>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</si>
  <si>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</si>
  <si>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</si>
  <si>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</si>
  <si>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</si>
  <si>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</si>
  <si>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</si>
  <si>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</si>
  <si>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</si>
  <si>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</si>
  <si>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</si>
  <si>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</si>
  <si>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</si>
  <si>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</si>
  <si>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</si>
  <si>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</si>
  <si>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</si>
  <si>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</si>
  <si>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</si>
  <si>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</si>
  <si>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</si>
  <si>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</si>
  <si>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</si>
  <si>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</si>
  <si>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</si>
  <si>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</si>
  <si>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</si>
  <si>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</si>
  <si>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</si>
  <si>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</si>
  <si>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</si>
  <si>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</si>
  <si>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</si>
  <si>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</si>
  <si>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</si>
  <si>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</si>
  <si>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</si>
  <si>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</si>
  <si>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</si>
  <si>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</si>
  <si>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</si>
  <si>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</si>
  <si>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</si>
  <si>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</si>
  <si>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</si>
  <si>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</si>
  <si>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</si>
  <si>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</si>
  <si>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</si>
  <si>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</si>
  <si>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</si>
  <si>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</si>
  <si>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</si>
  <si>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</si>
  <si>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</si>
  <si>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</si>
  <si>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</si>
  <si>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</si>
  <si>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</si>
  <si>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</si>
  <si>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</si>
  <si>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</si>
  <si>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</si>
  <si>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</si>
  <si>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</si>
  <si>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</si>
  <si>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</si>
  <si>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</si>
  <si>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</si>
  <si>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</si>
  <si>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</si>
  <si>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</si>
  <si>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</si>
  <si>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</si>
  <si>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</si>
  <si>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</si>
  <si>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</si>
  <si>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</si>
  <si>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</si>
  <si>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</si>
  <si>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</si>
  <si>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</si>
  <si>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</si>
  <si>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</si>
  <si>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</si>
  <si>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</si>
  <si>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</si>
  <si>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</si>
  <si>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</si>
  <si>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</si>
  <si>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</si>
  <si>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</si>
  <si>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</si>
  <si>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</si>
  <si>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</si>
  <si>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</si>
  <si>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</si>
  <si>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</si>
  <si>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</si>
  <si>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</si>
  <si>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</si>
  <si>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</si>
  <si>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</si>
  <si>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</si>
  <si>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</si>
  <si>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</si>
  <si>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</si>
  <si>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</si>
  <si>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</si>
  <si>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</si>
  <si>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</si>
  <si>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</si>
  <si>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</si>
  <si>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</si>
  <si>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</si>
  <si>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</si>
  <si>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</si>
  <si>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</si>
  <si>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</si>
  <si>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</si>
  <si>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</si>
  <si>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</si>
  <si>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</si>
  <si>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</si>
  <si>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</si>
  <si>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</si>
  <si>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</si>
  <si>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</si>
  <si>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</si>
  <si>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</si>
  <si>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</si>
  <si>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</si>
  <si>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</si>
  <si>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</si>
  <si>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</si>
  <si>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</si>
  <si>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</si>
  <si>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</si>
  <si>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</si>
  <si>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</si>
  <si>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</si>
  <si>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</si>
  <si>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</si>
  <si>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</si>
  <si>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</si>
  <si>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</si>
  <si>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</si>
  <si>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</si>
  <si>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</si>
  <si>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</si>
  <si>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</si>
  <si>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</si>
  <si>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</si>
  <si>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</si>
  <si>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</si>
  <si>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</si>
  <si>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</si>
  <si>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</si>
  <si>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</si>
  <si>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</si>
  <si>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</si>
  <si>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</si>
  <si>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</si>
  <si>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</si>
  <si>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</si>
  <si>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</si>
  <si>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</si>
  <si>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</si>
  <si>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</si>
  <si>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</si>
  <si>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</si>
  <si>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</si>
  <si>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</si>
  <si>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</si>
  <si>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</si>
  <si>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</si>
  <si>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</si>
  <si>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</si>
  <si>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</si>
  <si>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</si>
  <si>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</si>
  <si>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</si>
  <si>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</si>
  <si>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</si>
  <si>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</si>
  <si>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</si>
  <si>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</si>
  <si>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</si>
  <si>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</si>
  <si>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</si>
  <si>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</si>
  <si>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</si>
  <si>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</si>
  <si>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</si>
  <si>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</si>
  <si>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</si>
  <si>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</si>
  <si>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</si>
  <si>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</si>
  <si>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</si>
  <si>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</si>
  <si>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</si>
  <si>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</si>
  <si>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</si>
  <si>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</si>
  <si>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</si>
  <si>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</si>
  <si>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</si>
  <si>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</si>
  <si>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</si>
  <si>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</si>
  <si>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</si>
  <si>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</si>
  <si>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</si>
  <si>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</si>
  <si>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</si>
  <si>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</si>
  <si>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</si>
  <si>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</si>
  <si>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</si>
  <si>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</si>
  <si>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</si>
  <si>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</si>
  <si>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</si>
  <si>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</si>
  <si>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</si>
  <si>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</si>
  <si>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</si>
  <si>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</si>
  <si>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</si>
  <si>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</si>
  <si>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</si>
  <si>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</si>
  <si>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</si>
  <si>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</si>
  <si>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</si>
  <si>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</si>
  <si>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</si>
  <si>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</si>
  <si>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</si>
  <si>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</si>
  <si>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</si>
  <si>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</si>
  <si>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</si>
  <si>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</si>
  <si>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</si>
  <si>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</si>
  <si>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</si>
  <si>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</si>
  <si>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</si>
  <si>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</si>
  <si>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</si>
  <si>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</si>
  <si>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</si>
  <si>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</si>
  <si>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</si>
  <si>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</si>
  <si>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</si>
  <si>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</si>
  <si>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</si>
  <si>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</si>
  <si>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</si>
  <si>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</si>
  <si>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</si>
  <si>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</si>
  <si>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</si>
  <si>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</si>
  <si>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</si>
  <si>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</si>
  <si>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</si>
  <si>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</si>
  <si>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</si>
  <si>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</si>
  <si>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</si>
  <si>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</si>
  <si>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</si>
  <si>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</si>
  <si>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</si>
  <si>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</si>
  <si>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</si>
  <si>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</si>
  <si>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</si>
  <si>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</si>
  <si>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</si>
  <si>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</si>
  <si>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</si>
  <si>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</si>
  <si>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</si>
  <si>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</si>
  <si>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</si>
  <si>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</si>
  <si>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</si>
  <si>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</si>
  <si>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</si>
  <si>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</si>
  <si>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</si>
  <si>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</si>
  <si>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</si>
  <si>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</si>
  <si>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</si>
  <si>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</si>
  <si>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</si>
  <si>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</si>
  <si>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</si>
  <si>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</si>
  <si>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</si>
  <si>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</si>
  <si>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</si>
  <si>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</si>
  <si>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</si>
  <si>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</si>
  <si>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</si>
  <si>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</si>
  <si>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</si>
  <si>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</si>
  <si>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</si>
  <si>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</si>
  <si>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</si>
  <si>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</si>
  <si>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</si>
  <si>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</si>
  <si>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</si>
  <si>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</si>
  <si>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</si>
  <si>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</si>
  <si>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</si>
  <si>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</si>
  <si>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</si>
  <si>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</si>
  <si>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</si>
  <si>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</si>
  <si>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</si>
  <si>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</si>
  <si>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</si>
  <si>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</si>
  <si>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</si>
  <si>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</si>
  <si>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</si>
  <si>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</si>
  <si>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</si>
  <si>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</si>
  <si>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</si>
  <si>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</si>
  <si>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</si>
  <si>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</si>
  <si>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</si>
  <si>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</si>
  <si>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</si>
  <si>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</si>
  <si>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</si>
  <si>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</si>
  <si>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</si>
  <si>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</si>
  <si>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</si>
  <si>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</si>
  <si>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</si>
  <si>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</si>
  <si>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</si>
  <si>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</si>
  <si>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</si>
  <si>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</si>
  <si>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</si>
  <si>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</si>
  <si>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</si>
  <si>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</si>
  <si>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</si>
  <si>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</si>
  <si>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</si>
  <si>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</si>
  <si>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</si>
  <si>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</si>
  <si>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</si>
  <si>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</si>
  <si>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</si>
  <si>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</si>
  <si>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</si>
  <si>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</si>
  <si>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</si>
  <si>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</si>
  <si>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</si>
  <si>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</si>
  <si>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</si>
  <si>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</si>
  <si>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</si>
  <si>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</si>
  <si>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</si>
  <si>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</si>
  <si>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</si>
  <si>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</si>
  <si>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</si>
  <si>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</si>
  <si>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</si>
  <si>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</si>
  <si>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</si>
  <si>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</si>
  <si>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</si>
  <si>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</si>
  <si>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</si>
  <si>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</si>
  <si>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</si>
  <si>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</si>
  <si>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</si>
  <si>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</si>
  <si>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</si>
  <si>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</si>
  <si>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</si>
  <si>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</si>
  <si>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</si>
  <si>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</si>
  <si>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</si>
  <si>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</si>
  <si>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</si>
  <si>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</si>
  <si>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</si>
  <si>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</si>
  <si>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</si>
  <si>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</si>
  <si>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</si>
  <si>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</si>
  <si>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</si>
  <si>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</si>
  <si>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</si>
  <si>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</si>
  <si>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</si>
  <si>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</si>
  <si>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</si>
  <si>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</si>
  <si>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</si>
  <si>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</si>
  <si>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</si>
  <si>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</si>
  <si>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</si>
  <si>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</si>
  <si>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</si>
  <si>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</si>
  <si>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</si>
  <si>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</si>
  <si>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</si>
  <si>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</si>
  <si>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</si>
  <si>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</si>
  <si>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</si>
  <si>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</si>
  <si>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</si>
  <si>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</si>
  <si>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</si>
  <si>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</si>
  <si>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</si>
  <si>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</si>
  <si>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</si>
  <si>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</si>
  <si>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</si>
  <si>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</si>
  <si>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</si>
  <si>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</si>
  <si>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</si>
  <si>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</si>
  <si>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</si>
  <si>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</si>
  <si>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</si>
  <si>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</si>
  <si>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</si>
  <si>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</si>
  <si>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</si>
  <si>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</si>
  <si>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</si>
  <si>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</si>
  <si>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</si>
  <si>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</si>
  <si>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</si>
  <si>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</si>
  <si>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</si>
  <si>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</si>
  <si>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</si>
  <si>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</si>
  <si>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</si>
  <si>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</si>
  <si>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</si>
  <si>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</si>
  <si>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</si>
  <si>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</si>
  <si>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</si>
  <si>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</si>
  <si>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</si>
  <si>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</si>
  <si>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</si>
  <si>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</si>
  <si>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</si>
  <si>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</si>
  <si>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</si>
  <si>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</si>
  <si>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</si>
  <si>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</si>
  <si>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</si>
  <si>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</si>
  <si>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</si>
  <si>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</si>
  <si>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</si>
  <si>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</si>
  <si>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</si>
  <si>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</si>
  <si>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</si>
  <si>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</si>
  <si>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</si>
  <si>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</si>
  <si>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</si>
  <si>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</si>
  <si>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</si>
  <si>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</si>
  <si>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</si>
  <si>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</si>
  <si>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</si>
  <si>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</si>
  <si>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</si>
  <si>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</si>
  <si>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</si>
  <si>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</si>
  <si>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</si>
  <si>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</si>
  <si>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</si>
  <si>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</si>
  <si>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</si>
  <si>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</si>
  <si>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</si>
  <si>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</si>
  <si>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</si>
  <si>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</si>
  <si>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</si>
  <si>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</si>
  <si>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</si>
  <si>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</si>
  <si>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</si>
  <si>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</si>
  <si>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</si>
  <si>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</si>
  <si>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</si>
  <si>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</si>
  <si>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</si>
  <si>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</si>
  <si>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</si>
  <si>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</si>
  <si>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</si>
  <si>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</si>
  <si>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</si>
  <si>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</si>
  <si>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</si>
  <si>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</si>
  <si>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</si>
  <si>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</si>
  <si>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</si>
  <si>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</si>
  <si>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</si>
  <si>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</si>
  <si>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</si>
  <si>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</si>
  <si>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</si>
  <si>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</si>
  <si>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</si>
  <si>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</si>
  <si>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</si>
  <si>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</si>
  <si>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</si>
  <si>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</si>
  <si>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</si>
  <si>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</si>
  <si>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</si>
  <si>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</si>
  <si>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</si>
  <si>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</si>
  <si>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</si>
  <si>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</si>
  <si>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</si>
  <si>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</si>
  <si>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</si>
  <si>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</si>
  <si>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</si>
  <si>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</si>
  <si>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</si>
  <si>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</si>
  <si>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</si>
  <si>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</si>
  <si>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</si>
  <si>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</si>
  <si>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</si>
  <si>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</si>
  <si>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</si>
  <si>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</si>
  <si>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</si>
  <si>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</si>
  <si>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</si>
  <si>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</si>
  <si>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</si>
  <si>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</si>
  <si>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</si>
  <si>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</si>
  <si>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</si>
  <si>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</si>
  <si>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</si>
  <si>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</si>
  <si>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</si>
  <si>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</si>
  <si>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</si>
  <si>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</si>
  <si>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</si>
  <si>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</si>
  <si>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</si>
  <si>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</si>
  <si>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</si>
  <si>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</si>
  <si>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</si>
  <si>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</si>
  <si>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</si>
  <si>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</si>
  <si>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</si>
  <si>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</si>
  <si>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</si>
  <si>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</si>
  <si>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</si>
  <si>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</si>
  <si>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</si>
  <si>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</si>
  <si>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</si>
  <si>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</si>
  <si>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</si>
  <si>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</si>
  <si>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</si>
  <si>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</si>
  <si>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</si>
  <si>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</si>
  <si>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</si>
  <si>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</si>
  <si>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</si>
  <si>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</si>
  <si>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</si>
  <si>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</si>
  <si>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</si>
  <si>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</si>
  <si>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</si>
  <si>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</si>
  <si>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</si>
  <si>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</si>
  <si>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</si>
  <si>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</si>
  <si>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</si>
  <si>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</si>
  <si>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</si>
  <si>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</si>
  <si>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</si>
  <si>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</si>
  <si>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</si>
  <si>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</si>
  <si>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</si>
  <si>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</si>
  <si>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</si>
  <si>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</si>
  <si>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</si>
  <si>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</si>
  <si>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</si>
  <si>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</si>
  <si>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</si>
  <si>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</si>
  <si>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</si>
  <si>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</si>
  <si>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</si>
  <si>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</si>
  <si>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</si>
  <si>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</si>
  <si>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</si>
  <si>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</si>
  <si>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</si>
  <si>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</si>
  <si>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</si>
  <si>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</si>
  <si>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</si>
  <si>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</si>
  <si>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</si>
  <si>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</si>
  <si>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</si>
  <si>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</si>
  <si>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</si>
  <si>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</si>
  <si>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</si>
  <si>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</si>
  <si>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</si>
  <si>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</si>
  <si>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</si>
  <si>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</si>
  <si>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</si>
  <si>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</si>
  <si>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</si>
  <si>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</si>
  <si>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</si>
  <si>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</si>
  <si>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</si>
  <si>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</si>
  <si>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</si>
  <si>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</si>
  <si>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</si>
  <si>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</si>
  <si>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</si>
  <si>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</si>
  <si>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</si>
  <si>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</si>
  <si>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</si>
  <si>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</si>
  <si>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</si>
  <si>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</si>
  <si>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</si>
  <si>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</si>
  <si>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</si>
  <si>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</si>
  <si>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</si>
  <si>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</si>
  <si>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</si>
  <si>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</si>
  <si>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</si>
  <si>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</si>
  <si>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</si>
  <si>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</si>
  <si>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</si>
  <si>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</si>
  <si>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</si>
  <si>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</si>
  <si>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</si>
  <si>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</si>
  <si>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</si>
  <si>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</si>
  <si>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</si>
  <si>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</si>
  <si>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</si>
  <si>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</si>
  <si>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</si>
  <si>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</si>
  <si>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</si>
  <si>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</si>
  <si>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</si>
  <si>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</si>
  <si>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</si>
  <si>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</si>
  <si>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</si>
  <si>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</si>
  <si>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</si>
  <si>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</si>
  <si>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</si>
  <si>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</si>
  <si>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</si>
  <si>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</si>
  <si>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</si>
  <si>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</si>
  <si>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</si>
  <si>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</si>
  <si>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</si>
  <si>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</si>
  <si>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</si>
  <si>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</si>
  <si>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</si>
  <si>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</si>
  <si>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</si>
  <si>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</si>
  <si>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</si>
  <si>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</si>
  <si>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</si>
  <si>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</si>
  <si>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</si>
  <si>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</si>
  <si>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</si>
  <si>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</si>
  <si>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</si>
  <si>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</si>
  <si>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</si>
  <si>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</si>
  <si>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</si>
  <si>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</si>
  <si>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</si>
  <si>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</si>
  <si>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</si>
  <si>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</si>
  <si>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</si>
  <si>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</si>
  <si>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</si>
  <si>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</si>
  <si>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</si>
  <si>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</si>
  <si>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</si>
  <si>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</si>
  <si>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</si>
  <si>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</si>
  <si>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PRESTACION DE SERVICIO DE EDUCACION EN EL MARCO DE LA ATENCION INTEGRAL A LA PRIMERA INFANCIA DE LOS EMPLEADOSY COLABORADORES DE LA     EMPRESA VISAIN</t>
  </si>
  <si>
    <t>INVERSIONES CONSTRUCCIONES VISAIN S.A.S.</t>
  </si>
  <si>
    <t>01-2016</t>
  </si>
  <si>
    <t>ICBF-CA-81295-200-2020-TOL</t>
  </si>
  <si>
    <t>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</si>
  <si>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ALVARO AUGUSTO SALAZAR OSUNA</t>
  </si>
  <si>
    <t>ORIGINAL FIRMADO</t>
  </si>
  <si>
    <t xml:space="preserve"> CLE 9 NRO. 9-80 TO 1 AP 402 CONJ WAYRA</t>
  </si>
  <si>
    <t>fundacioncdyps@gmail.com</t>
  </si>
  <si>
    <t>2021-73-10001745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</si>
</sst>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9" fontId="3" fillId="4" borderId="1"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9" t="s">
        <v>2654</v>
      </c>
      <c r="D2" s="210"/>
      <c r="E2" s="210"/>
      <c r="F2" s="210"/>
      <c r="G2" s="210"/>
      <c r="H2" s="210"/>
      <c r="I2" s="210"/>
      <c r="J2" s="210"/>
      <c r="K2" s="210"/>
      <c r="L2" s="230" t="s">
        <v>2640</v>
      </c>
      <c r="M2" s="230"/>
      <c r="N2" s="235" t="s">
        <v>2641</v>
      </c>
      <c r="O2" s="236"/>
    </row>
    <row r="3" spans="1:20" ht="33" customHeight="1" x14ac:dyDescent="0.3">
      <c r="A3" s="9"/>
      <c r="B3" s="8"/>
      <c r="C3" s="211"/>
      <c r="D3" s="212"/>
      <c r="E3" s="212"/>
      <c r="F3" s="212"/>
      <c r="G3" s="212"/>
      <c r="H3" s="212"/>
      <c r="I3" s="212"/>
      <c r="J3" s="212"/>
      <c r="K3" s="212"/>
      <c r="L3" s="237" t="s">
        <v>1</v>
      </c>
      <c r="M3" s="237"/>
      <c r="N3" s="237" t="s">
        <v>2642</v>
      </c>
      <c r="O3" s="239"/>
    </row>
    <row r="4" spans="1:20" ht="24.75" customHeight="1" thickBot="1" x14ac:dyDescent="0.35">
      <c r="A4" s="10"/>
      <c r="B4" s="12"/>
      <c r="C4" s="213"/>
      <c r="D4" s="214"/>
      <c r="E4" s="214"/>
      <c r="F4" s="214"/>
      <c r="G4" s="214"/>
      <c r="H4" s="214"/>
      <c r="I4" s="214"/>
      <c r="J4" s="214"/>
      <c r="K4" s="214"/>
      <c r="L4" s="240" t="s">
        <v>0</v>
      </c>
      <c r="M4" s="240"/>
      <c r="N4" s="240"/>
      <c r="O4" s="24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4" t="s">
        <v>2638</v>
      </c>
      <c r="B6" s="195"/>
      <c r="C6" s="195"/>
      <c r="D6" s="195"/>
      <c r="E6" s="195"/>
      <c r="F6" s="195"/>
      <c r="G6" s="195"/>
      <c r="H6" s="195"/>
      <c r="I6" s="195"/>
      <c r="J6" s="195"/>
      <c r="K6" s="195"/>
      <c r="L6" s="195"/>
      <c r="M6" s="195"/>
      <c r="N6" s="195"/>
      <c r="O6" s="19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47" t="s">
        <v>2685</v>
      </c>
      <c r="D15" s="35"/>
      <c r="E15" s="35"/>
      <c r="F15" s="5"/>
      <c r="G15" s="32" t="s">
        <v>1168</v>
      </c>
      <c r="H15" s="102" t="s">
        <v>986</v>
      </c>
      <c r="I15" s="32" t="s">
        <v>2624</v>
      </c>
      <c r="J15" s="107" t="s">
        <v>2626</v>
      </c>
      <c r="L15" s="215" t="s">
        <v>8</v>
      </c>
      <c r="M15" s="215"/>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4" t="s">
        <v>21</v>
      </c>
      <c r="B17" s="195"/>
      <c r="C17" s="195"/>
      <c r="D17" s="195"/>
      <c r="E17" s="195"/>
      <c r="F17" s="195"/>
      <c r="G17" s="195"/>
      <c r="H17" s="194" t="s">
        <v>12</v>
      </c>
      <c r="I17" s="195"/>
      <c r="J17" s="195"/>
      <c r="K17" s="195"/>
      <c r="L17" s="195"/>
      <c r="M17" s="195"/>
      <c r="N17" s="195"/>
      <c r="O17" s="19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4" t="s">
        <v>2639</v>
      </c>
      <c r="I19" s="132" t="s">
        <v>11</v>
      </c>
      <c r="J19" s="133" t="s">
        <v>10</v>
      </c>
      <c r="K19" s="133" t="s">
        <v>2609</v>
      </c>
      <c r="L19" s="133" t="s">
        <v>1161</v>
      </c>
      <c r="M19" s="133" t="s">
        <v>1162</v>
      </c>
      <c r="N19" s="134" t="s">
        <v>2610</v>
      </c>
      <c r="O19" s="129"/>
      <c r="Q19" s="51"/>
      <c r="R19" s="51"/>
    </row>
    <row r="20" spans="1:23" ht="30" customHeight="1" x14ac:dyDescent="0.3">
      <c r="A20" s="9"/>
      <c r="B20" s="108">
        <v>900954833</v>
      </c>
      <c r="C20" s="5"/>
      <c r="D20" s="72"/>
      <c r="E20" s="5"/>
      <c r="F20" s="5"/>
      <c r="G20" s="5"/>
      <c r="H20" s="234"/>
      <c r="I20" s="140" t="s">
        <v>986</v>
      </c>
      <c r="J20" s="141" t="s">
        <v>988</v>
      </c>
      <c r="K20" s="142">
        <v>332545866</v>
      </c>
      <c r="L20" s="143">
        <v>44197</v>
      </c>
      <c r="M20" s="143">
        <v>44561</v>
      </c>
      <c r="N20" s="127">
        <f>+(M20-L20)/30</f>
        <v>12.133333333333333</v>
      </c>
      <c r="O20" s="130"/>
      <c r="U20" s="126"/>
      <c r="V20" s="104">
        <f ca="1">NOW()</f>
        <v>44189.495993634257</v>
      </c>
      <c r="W20" s="104">
        <f ca="1">NOW()</f>
        <v>44189.495993634257</v>
      </c>
    </row>
    <row r="21" spans="1:23" ht="30" customHeight="1" outlineLevel="1" x14ac:dyDescent="0.3">
      <c r="A21" s="9"/>
      <c r="B21" s="70"/>
      <c r="C21" s="5"/>
      <c r="D21" s="5"/>
      <c r="E21" s="5"/>
      <c r="F21" s="5"/>
      <c r="G21" s="5"/>
      <c r="H21" s="69"/>
      <c r="I21" s="140"/>
      <c r="J21" s="141"/>
      <c r="K21" s="142"/>
      <c r="L21" s="143"/>
      <c r="M21" s="143"/>
      <c r="N21" s="127">
        <f t="shared" ref="N21:N35" si="0">+(M21-L21)/30</f>
        <v>0</v>
      </c>
      <c r="O21" s="131"/>
    </row>
    <row r="22" spans="1:23" ht="30" customHeight="1" outlineLevel="1" x14ac:dyDescent="0.3">
      <c r="A22" s="9"/>
      <c r="B22" s="70"/>
      <c r="C22" s="5"/>
      <c r="D22" s="5"/>
      <c r="E22" s="5"/>
      <c r="F22" s="5"/>
      <c r="G22" s="5"/>
      <c r="H22" s="69"/>
      <c r="I22" s="140"/>
      <c r="J22" s="141"/>
      <c r="K22" s="142"/>
      <c r="L22" s="143"/>
      <c r="M22" s="143"/>
      <c r="N22" s="128">
        <f t="shared" ref="N22:N33" si="1">+(M22-L22)/30</f>
        <v>0</v>
      </c>
      <c r="O22" s="131"/>
    </row>
    <row r="23" spans="1:23" ht="30" customHeight="1" outlineLevel="1" x14ac:dyDescent="0.3">
      <c r="A23" s="9"/>
      <c r="B23" s="100"/>
      <c r="C23" s="21"/>
      <c r="D23" s="21"/>
      <c r="E23" s="21"/>
      <c r="F23" s="5"/>
      <c r="G23" s="5"/>
      <c r="H23" s="69"/>
      <c r="I23" s="140"/>
      <c r="J23" s="141"/>
      <c r="K23" s="142"/>
      <c r="L23" s="143"/>
      <c r="M23" s="143"/>
      <c r="N23" s="128">
        <f t="shared" si="1"/>
        <v>0</v>
      </c>
      <c r="O23" s="131"/>
      <c r="Q23" s="103"/>
      <c r="R23" s="55"/>
      <c r="S23" s="104"/>
      <c r="T23" s="104"/>
    </row>
    <row r="24" spans="1:23" ht="30" customHeight="1" outlineLevel="1" x14ac:dyDescent="0.3">
      <c r="A24" s="9"/>
      <c r="B24" s="100"/>
      <c r="C24" s="21"/>
      <c r="D24" s="21"/>
      <c r="E24" s="21"/>
      <c r="F24" s="5"/>
      <c r="G24" s="5"/>
      <c r="H24" s="69"/>
      <c r="I24" s="140"/>
      <c r="J24" s="141"/>
      <c r="K24" s="142"/>
      <c r="L24" s="143"/>
      <c r="M24" s="143"/>
      <c r="N24" s="128">
        <f t="shared" si="1"/>
        <v>0</v>
      </c>
      <c r="O24" s="131"/>
    </row>
    <row r="25" spans="1:23" ht="30" customHeight="1" outlineLevel="1" x14ac:dyDescent="0.3">
      <c r="A25" s="9"/>
      <c r="B25" s="100"/>
      <c r="C25" s="21"/>
      <c r="D25" s="21"/>
      <c r="E25" s="21"/>
      <c r="F25" s="5"/>
      <c r="G25" s="5"/>
      <c r="H25" s="69"/>
      <c r="I25" s="140"/>
      <c r="J25" s="141"/>
      <c r="K25" s="142"/>
      <c r="L25" s="143"/>
      <c r="M25" s="143"/>
      <c r="N25" s="128">
        <f t="shared" si="1"/>
        <v>0</v>
      </c>
      <c r="O25" s="131"/>
    </row>
    <row r="26" spans="1:23" ht="30" customHeight="1" outlineLevel="1" x14ac:dyDescent="0.3">
      <c r="A26" s="9"/>
      <c r="B26" s="100"/>
      <c r="C26" s="21"/>
      <c r="D26" s="21"/>
      <c r="E26" s="21"/>
      <c r="F26" s="5"/>
      <c r="G26" s="5"/>
      <c r="H26" s="69"/>
      <c r="I26" s="140"/>
      <c r="J26" s="141"/>
      <c r="K26" s="142"/>
      <c r="L26" s="143"/>
      <c r="M26" s="143"/>
      <c r="N26" s="128">
        <f t="shared" si="1"/>
        <v>0</v>
      </c>
      <c r="O26" s="131"/>
    </row>
    <row r="27" spans="1:23" ht="30" customHeight="1" outlineLevel="1" x14ac:dyDescent="0.3">
      <c r="A27" s="9"/>
      <c r="B27" s="100"/>
      <c r="C27" s="21"/>
      <c r="D27" s="21"/>
      <c r="E27" s="21"/>
      <c r="F27" s="5"/>
      <c r="G27" s="5"/>
      <c r="H27" s="69"/>
      <c r="I27" s="140"/>
      <c r="J27" s="141"/>
      <c r="K27" s="142"/>
      <c r="L27" s="143"/>
      <c r="M27" s="143"/>
      <c r="N27" s="128">
        <f t="shared" si="1"/>
        <v>0</v>
      </c>
      <c r="O27" s="131"/>
    </row>
    <row r="28" spans="1:23" ht="30" customHeight="1" outlineLevel="1" x14ac:dyDescent="0.3">
      <c r="A28" s="9"/>
      <c r="B28" s="100"/>
      <c r="C28" s="21"/>
      <c r="D28" s="21"/>
      <c r="E28" s="21"/>
      <c r="F28" s="5"/>
      <c r="G28" s="5"/>
      <c r="H28" s="69"/>
      <c r="I28" s="140"/>
      <c r="J28" s="141"/>
      <c r="K28" s="142"/>
      <c r="L28" s="143"/>
      <c r="M28" s="143"/>
      <c r="N28" s="128">
        <f t="shared" si="1"/>
        <v>0</v>
      </c>
      <c r="O28" s="131"/>
    </row>
    <row r="29" spans="1:23" ht="30" customHeight="1" outlineLevel="1" x14ac:dyDescent="0.3">
      <c r="A29" s="9"/>
      <c r="B29" s="70"/>
      <c r="C29" s="5"/>
      <c r="D29" s="5"/>
      <c r="E29" s="5"/>
      <c r="F29" s="5"/>
      <c r="G29" s="5"/>
      <c r="H29" s="69"/>
      <c r="I29" s="140"/>
      <c r="J29" s="141"/>
      <c r="K29" s="142"/>
      <c r="L29" s="143"/>
      <c r="M29" s="143"/>
      <c r="N29" s="128">
        <f t="shared" si="1"/>
        <v>0</v>
      </c>
      <c r="O29" s="131"/>
    </row>
    <row r="30" spans="1:23" ht="30" customHeight="1" outlineLevel="1" x14ac:dyDescent="0.3">
      <c r="A30" s="9"/>
      <c r="B30" s="70"/>
      <c r="C30" s="5"/>
      <c r="D30" s="5"/>
      <c r="E30" s="5"/>
      <c r="F30" s="5"/>
      <c r="G30" s="5"/>
      <c r="H30" s="69"/>
      <c r="I30" s="140"/>
      <c r="J30" s="141"/>
      <c r="K30" s="142"/>
      <c r="L30" s="143"/>
      <c r="M30" s="143"/>
      <c r="N30" s="128">
        <f t="shared" si="1"/>
        <v>0</v>
      </c>
      <c r="O30" s="131"/>
    </row>
    <row r="31" spans="1:23" ht="30" customHeight="1" outlineLevel="1" x14ac:dyDescent="0.3">
      <c r="A31" s="9"/>
      <c r="B31" s="70"/>
      <c r="C31" s="5"/>
      <c r="D31" s="5"/>
      <c r="E31" s="5"/>
      <c r="F31" s="5"/>
      <c r="G31" s="5"/>
      <c r="H31" s="69"/>
      <c r="I31" s="140"/>
      <c r="J31" s="141"/>
      <c r="K31" s="142"/>
      <c r="L31" s="143"/>
      <c r="M31" s="143"/>
      <c r="N31" s="128">
        <f t="shared" si="1"/>
        <v>0</v>
      </c>
      <c r="O31" s="131"/>
    </row>
    <row r="32" spans="1:23" ht="30" customHeight="1" outlineLevel="1" x14ac:dyDescent="0.3">
      <c r="A32" s="9"/>
      <c r="B32" s="70"/>
      <c r="C32" s="5"/>
      <c r="D32" s="5"/>
      <c r="E32" s="5"/>
      <c r="F32" s="5"/>
      <c r="G32" s="5"/>
      <c r="H32" s="69"/>
      <c r="I32" s="140"/>
      <c r="J32" s="141"/>
      <c r="K32" s="142"/>
      <c r="L32" s="143"/>
      <c r="M32" s="143"/>
      <c r="N32" s="128">
        <f t="shared" si="1"/>
        <v>0</v>
      </c>
      <c r="O32" s="131"/>
    </row>
    <row r="33" spans="1:16" ht="30" customHeight="1" outlineLevel="1" x14ac:dyDescent="0.3">
      <c r="A33" s="9"/>
      <c r="B33" s="70"/>
      <c r="C33" s="5"/>
      <c r="D33" s="5"/>
      <c r="E33" s="5"/>
      <c r="F33" s="5"/>
      <c r="G33" s="5"/>
      <c r="H33" s="69"/>
      <c r="I33" s="140"/>
      <c r="J33" s="141"/>
      <c r="K33" s="142"/>
      <c r="L33" s="143"/>
      <c r="M33" s="143"/>
      <c r="N33" s="128">
        <f t="shared" si="1"/>
        <v>0</v>
      </c>
      <c r="O33" s="131"/>
    </row>
    <row r="34" spans="1:16" ht="30" customHeight="1" outlineLevel="1" x14ac:dyDescent="0.3">
      <c r="A34" s="9"/>
      <c r="B34" s="70"/>
      <c r="C34" s="5"/>
      <c r="D34" s="5"/>
      <c r="E34" s="5"/>
      <c r="F34" s="5"/>
      <c r="G34" s="5"/>
      <c r="H34" s="69"/>
      <c r="I34" s="140"/>
      <c r="J34" s="141"/>
      <c r="K34" s="142"/>
      <c r="L34" s="143"/>
      <c r="M34" s="143"/>
      <c r="N34" s="128">
        <f t="shared" si="0"/>
        <v>0</v>
      </c>
      <c r="O34" s="131"/>
    </row>
    <row r="35" spans="1:16" ht="30" customHeight="1" outlineLevel="1" x14ac:dyDescent="0.3">
      <c r="A35" s="9"/>
      <c r="B35" s="70"/>
      <c r="C35" s="5"/>
      <c r="D35" s="5"/>
      <c r="E35" s="5"/>
      <c r="F35" s="5"/>
      <c r="G35" s="5"/>
      <c r="H35" s="69"/>
      <c r="I35" s="140"/>
      <c r="J35" s="141"/>
      <c r="K35" s="142"/>
      <c r="L35" s="143"/>
      <c r="M35" s="143"/>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1" t="s">
        <v>2</v>
      </c>
      <c r="C37" s="201"/>
      <c r="D37" s="201"/>
      <c r="E37" s="201"/>
      <c r="F37" s="201"/>
      <c r="G37" s="5"/>
      <c r="H37" s="121"/>
      <c r="I37" s="122"/>
      <c r="J37" s="122"/>
      <c r="K37" s="122"/>
      <c r="L37" s="122"/>
      <c r="M37" s="122"/>
      <c r="N37" s="122"/>
      <c r="O37" s="123"/>
    </row>
    <row r="38" spans="1:16" ht="21" customHeight="1" x14ac:dyDescent="0.3">
      <c r="A38" s="9"/>
      <c r="B38" s="229" t="str">
        <f>VLOOKUP(B20,EAS!A2:B1439,2,0)</f>
        <v>FUNDACIÓN CRECIMIENTO, DESARROLLO Y PROGRESO SOSTENIBLE</v>
      </c>
      <c r="C38" s="229"/>
      <c r="D38" s="229"/>
      <c r="E38" s="229"/>
      <c r="F38" s="229"/>
      <c r="G38" s="5"/>
      <c r="H38" s="124"/>
      <c r="I38" s="238" t="s">
        <v>7</v>
      </c>
      <c r="J38" s="238"/>
      <c r="K38" s="238"/>
      <c r="L38" s="238"/>
      <c r="M38" s="238"/>
      <c r="N38" s="238"/>
      <c r="O38" s="125"/>
    </row>
    <row r="39" spans="1:16" ht="42.9" customHeight="1" thickBot="1" x14ac:dyDescent="0.35">
      <c r="A39" s="10"/>
      <c r="B39" s="11"/>
      <c r="C39" s="11"/>
      <c r="D39" s="11"/>
      <c r="E39" s="11"/>
      <c r="F39" s="11"/>
      <c r="G39" s="11"/>
      <c r="H39" s="10"/>
      <c r="I39" s="224"/>
      <c r="J39" s="224"/>
      <c r="K39" s="224"/>
      <c r="L39" s="224"/>
      <c r="M39" s="224"/>
      <c r="N39" s="224"/>
      <c r="O39" s="12"/>
    </row>
    <row r="40" spans="1:16" ht="15" thickBot="1" x14ac:dyDescent="0.35"/>
    <row r="41" spans="1:16" s="19" customFormat="1" ht="31.5" customHeight="1" thickBot="1" x14ac:dyDescent="0.35">
      <c r="A41" s="194" t="s">
        <v>3</v>
      </c>
      <c r="B41" s="195"/>
      <c r="C41" s="195"/>
      <c r="D41" s="195"/>
      <c r="E41" s="195"/>
      <c r="F41" s="195"/>
      <c r="G41" s="195"/>
      <c r="H41" s="195"/>
      <c r="I41" s="195"/>
      <c r="J41" s="195"/>
      <c r="K41" s="195"/>
      <c r="L41" s="195"/>
      <c r="M41" s="195"/>
      <c r="N41" s="195"/>
      <c r="O41" s="196"/>
      <c r="P41" s="75"/>
    </row>
    <row r="42" spans="1:16" ht="8.25" customHeight="1" thickBot="1" x14ac:dyDescent="0.35"/>
    <row r="43" spans="1:16" s="19" customFormat="1" ht="31.5" customHeight="1" thickBot="1" x14ac:dyDescent="0.35">
      <c r="A43" s="173" t="s">
        <v>4</v>
      </c>
      <c r="B43" s="174"/>
      <c r="C43" s="174"/>
      <c r="D43" s="174"/>
      <c r="E43" s="174"/>
      <c r="F43" s="174"/>
      <c r="G43" s="174"/>
      <c r="H43" s="174"/>
      <c r="I43" s="174"/>
      <c r="J43" s="174"/>
      <c r="K43" s="174"/>
      <c r="L43" s="174"/>
      <c r="M43" s="174"/>
      <c r="N43" s="174"/>
      <c r="O43" s="175"/>
      <c r="P43" s="75"/>
    </row>
    <row r="44" spans="1:16" ht="15" customHeight="1" x14ac:dyDescent="0.3">
      <c r="A44" s="176" t="s">
        <v>2655</v>
      </c>
      <c r="B44" s="177"/>
      <c r="C44" s="177"/>
      <c r="D44" s="177"/>
      <c r="E44" s="177"/>
      <c r="F44" s="177"/>
      <c r="G44" s="177"/>
      <c r="H44" s="177"/>
      <c r="I44" s="177"/>
      <c r="J44" s="177"/>
      <c r="K44" s="177"/>
      <c r="L44" s="177"/>
      <c r="M44" s="177"/>
      <c r="N44" s="177"/>
      <c r="O44" s="178"/>
    </row>
    <row r="45" spans="1:16" x14ac:dyDescent="0.3">
      <c r="A45" s="179"/>
      <c r="B45" s="180"/>
      <c r="C45" s="180"/>
      <c r="D45" s="180"/>
      <c r="E45" s="180"/>
      <c r="F45" s="180"/>
      <c r="G45" s="180"/>
      <c r="H45" s="180"/>
      <c r="I45" s="180"/>
      <c r="J45" s="180"/>
      <c r="K45" s="180"/>
      <c r="L45" s="180"/>
      <c r="M45" s="180"/>
      <c r="N45" s="180"/>
      <c r="O45" s="181"/>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5">
        <v>1</v>
      </c>
      <c r="B48" s="114" t="s">
        <v>2677</v>
      </c>
      <c r="C48" s="116" t="s">
        <v>32</v>
      </c>
      <c r="D48" s="113" t="s">
        <v>2678</v>
      </c>
      <c r="E48" s="243">
        <v>42491</v>
      </c>
      <c r="F48" s="243">
        <v>44105</v>
      </c>
      <c r="G48" s="151">
        <f>IF(AND(E48&lt;&gt;"",F48&lt;&gt;""),((F48-E48)/30),"")</f>
        <v>53.8</v>
      </c>
      <c r="H48" s="242" t="s">
        <v>2676</v>
      </c>
      <c r="I48" s="109" t="s">
        <v>986</v>
      </c>
      <c r="J48" s="113" t="s">
        <v>1017</v>
      </c>
      <c r="K48" s="115">
        <v>42500000</v>
      </c>
      <c r="L48" s="116" t="s">
        <v>1148</v>
      </c>
      <c r="M48" s="111" t="s">
        <v>1148</v>
      </c>
      <c r="N48" s="110" t="s">
        <v>2634</v>
      </c>
      <c r="O48" s="244" t="s">
        <v>1148</v>
      </c>
      <c r="P48" s="77"/>
    </row>
    <row r="49" spans="1:16" s="6" customFormat="1" ht="24.75" customHeight="1" x14ac:dyDescent="0.3">
      <c r="A49" s="135">
        <v>2</v>
      </c>
      <c r="B49" s="114" t="s">
        <v>2677</v>
      </c>
      <c r="C49" s="116" t="s">
        <v>32</v>
      </c>
      <c r="D49" s="113" t="s">
        <v>2678</v>
      </c>
      <c r="E49" s="243">
        <v>42491</v>
      </c>
      <c r="F49" s="243">
        <v>44105</v>
      </c>
      <c r="G49" s="151">
        <f t="shared" ref="G49:G50" si="2">IF(AND(E49&lt;&gt;"",F49&lt;&gt;""),((F49-E49)/30),"")</f>
        <v>53.8</v>
      </c>
      <c r="H49" s="242" t="s">
        <v>2676</v>
      </c>
      <c r="I49" s="113" t="s">
        <v>986</v>
      </c>
      <c r="J49" s="113" t="s">
        <v>1025</v>
      </c>
      <c r="K49" s="115">
        <v>42500000</v>
      </c>
      <c r="L49" s="116" t="s">
        <v>1148</v>
      </c>
      <c r="M49" s="111" t="s">
        <v>1148</v>
      </c>
      <c r="N49" s="116" t="s">
        <v>2634</v>
      </c>
      <c r="O49" s="244" t="s">
        <v>1148</v>
      </c>
      <c r="P49" s="77"/>
    </row>
    <row r="50" spans="1:16" s="6" customFormat="1" ht="24.75" customHeight="1" x14ac:dyDescent="0.3">
      <c r="A50" s="135">
        <v>3</v>
      </c>
      <c r="B50" s="114" t="s">
        <v>2677</v>
      </c>
      <c r="C50" s="116" t="s">
        <v>32</v>
      </c>
      <c r="D50" s="113" t="s">
        <v>2678</v>
      </c>
      <c r="E50" s="243">
        <v>42491</v>
      </c>
      <c r="F50" s="243">
        <v>44105</v>
      </c>
      <c r="G50" s="151">
        <f t="shared" si="2"/>
        <v>53.8</v>
      </c>
      <c r="H50" s="242" t="s">
        <v>2676</v>
      </c>
      <c r="I50" s="113" t="s">
        <v>986</v>
      </c>
      <c r="J50" s="113" t="s">
        <v>998</v>
      </c>
      <c r="K50" s="115">
        <v>42500000</v>
      </c>
      <c r="L50" s="116" t="s">
        <v>1148</v>
      </c>
      <c r="M50" s="111" t="s">
        <v>1148</v>
      </c>
      <c r="N50" s="116" t="s">
        <v>2634</v>
      </c>
      <c r="O50" s="244" t="s">
        <v>1148</v>
      </c>
      <c r="P50" s="77"/>
    </row>
    <row r="51" spans="1:16" s="6" customFormat="1" ht="24.75" customHeight="1" outlineLevel="1" x14ac:dyDescent="0.3">
      <c r="A51" s="135">
        <v>4</v>
      </c>
      <c r="B51" s="114" t="s">
        <v>2677</v>
      </c>
      <c r="C51" s="116" t="s">
        <v>32</v>
      </c>
      <c r="D51" s="113" t="s">
        <v>2678</v>
      </c>
      <c r="E51" s="243">
        <v>42491</v>
      </c>
      <c r="F51" s="243">
        <v>44105</v>
      </c>
      <c r="G51" s="151">
        <f t="shared" ref="G51:G107" si="3">IF(AND(E51&lt;&gt;"",F51&lt;&gt;""),((F51-E51)/30),"")</f>
        <v>53.8</v>
      </c>
      <c r="H51" s="242" t="s">
        <v>2676</v>
      </c>
      <c r="I51" s="113" t="s">
        <v>986</v>
      </c>
      <c r="J51" s="113" t="s">
        <v>1004</v>
      </c>
      <c r="K51" s="115">
        <v>42500000</v>
      </c>
      <c r="L51" s="116" t="s">
        <v>1148</v>
      </c>
      <c r="M51" s="111" t="s">
        <v>1148</v>
      </c>
      <c r="N51" s="116" t="s">
        <v>2634</v>
      </c>
      <c r="O51" s="245" t="s">
        <v>1148</v>
      </c>
      <c r="P51" s="77"/>
    </row>
    <row r="52" spans="1:16" s="7" customFormat="1" ht="24.75" customHeight="1" outlineLevel="1" x14ac:dyDescent="0.3">
      <c r="A52" s="136">
        <v>5</v>
      </c>
      <c r="B52" s="114" t="s">
        <v>2677</v>
      </c>
      <c r="C52" s="116" t="s">
        <v>32</v>
      </c>
      <c r="D52" s="113" t="s">
        <v>2678</v>
      </c>
      <c r="E52" s="243">
        <v>42491</v>
      </c>
      <c r="F52" s="243">
        <v>44105</v>
      </c>
      <c r="G52" s="151">
        <f t="shared" si="3"/>
        <v>53.8</v>
      </c>
      <c r="H52" s="242" t="s">
        <v>2676</v>
      </c>
      <c r="I52" s="113" t="s">
        <v>986</v>
      </c>
      <c r="J52" s="113" t="s">
        <v>1018</v>
      </c>
      <c r="K52" s="115">
        <v>42500000</v>
      </c>
      <c r="L52" s="116" t="s">
        <v>1148</v>
      </c>
      <c r="M52" s="111" t="s">
        <v>1148</v>
      </c>
      <c r="N52" s="116" t="s">
        <v>2634</v>
      </c>
      <c r="O52" s="245" t="s">
        <v>1148</v>
      </c>
      <c r="P52" s="78"/>
    </row>
    <row r="53" spans="1:16" s="7" customFormat="1" ht="24.75" customHeight="1" outlineLevel="1" x14ac:dyDescent="0.3">
      <c r="A53" s="136">
        <v>6</v>
      </c>
      <c r="B53" s="114" t="s">
        <v>2677</v>
      </c>
      <c r="C53" s="116" t="s">
        <v>32</v>
      </c>
      <c r="D53" s="113" t="s">
        <v>2678</v>
      </c>
      <c r="E53" s="243">
        <v>42491</v>
      </c>
      <c r="F53" s="243">
        <v>44105</v>
      </c>
      <c r="G53" s="151">
        <f t="shared" si="3"/>
        <v>53.8</v>
      </c>
      <c r="H53" s="242" t="s">
        <v>2676</v>
      </c>
      <c r="I53" s="113" t="s">
        <v>986</v>
      </c>
      <c r="J53" s="113" t="s">
        <v>1005</v>
      </c>
      <c r="K53" s="115">
        <v>42500000</v>
      </c>
      <c r="L53" s="116" t="s">
        <v>1148</v>
      </c>
      <c r="M53" s="111" t="s">
        <v>1148</v>
      </c>
      <c r="N53" s="116" t="s">
        <v>2634</v>
      </c>
      <c r="O53" s="245" t="s">
        <v>1148</v>
      </c>
      <c r="P53" s="78"/>
    </row>
    <row r="54" spans="1:16" s="7" customFormat="1" ht="24.75" customHeight="1" outlineLevel="1" x14ac:dyDescent="0.3">
      <c r="A54" s="136">
        <v>7</v>
      </c>
      <c r="B54" s="114" t="s">
        <v>2677</v>
      </c>
      <c r="C54" s="116" t="s">
        <v>32</v>
      </c>
      <c r="D54" s="113" t="s">
        <v>2678</v>
      </c>
      <c r="E54" s="243">
        <v>42491</v>
      </c>
      <c r="F54" s="243">
        <v>44105</v>
      </c>
      <c r="G54" s="151">
        <f t="shared" si="3"/>
        <v>53.8</v>
      </c>
      <c r="H54" s="242" t="s">
        <v>2676</v>
      </c>
      <c r="I54" s="113" t="s">
        <v>986</v>
      </c>
      <c r="J54" s="113" t="s">
        <v>1007</v>
      </c>
      <c r="K54" s="115">
        <v>42500000</v>
      </c>
      <c r="L54" s="116" t="s">
        <v>1148</v>
      </c>
      <c r="M54" s="111" t="s">
        <v>1148</v>
      </c>
      <c r="N54" s="116" t="s">
        <v>2634</v>
      </c>
      <c r="O54" s="245" t="s">
        <v>1148</v>
      </c>
      <c r="P54" s="78"/>
    </row>
    <row r="55" spans="1:16" s="7" customFormat="1" ht="24.75" customHeight="1" outlineLevel="1" x14ac:dyDescent="0.3">
      <c r="A55" s="136">
        <v>8</v>
      </c>
      <c r="B55" s="114" t="s">
        <v>2677</v>
      </c>
      <c r="C55" s="116" t="s">
        <v>32</v>
      </c>
      <c r="D55" s="113" t="s">
        <v>2678</v>
      </c>
      <c r="E55" s="243">
        <v>42491</v>
      </c>
      <c r="F55" s="243">
        <v>44105</v>
      </c>
      <c r="G55" s="151">
        <f t="shared" si="3"/>
        <v>53.8</v>
      </c>
      <c r="H55" s="242" t="s">
        <v>2676</v>
      </c>
      <c r="I55" s="113" t="s">
        <v>986</v>
      </c>
      <c r="J55" s="113" t="s">
        <v>1027</v>
      </c>
      <c r="K55" s="115">
        <v>42500000</v>
      </c>
      <c r="L55" s="116" t="s">
        <v>1148</v>
      </c>
      <c r="M55" s="111" t="s">
        <v>1148</v>
      </c>
      <c r="N55" s="116" t="s">
        <v>2634</v>
      </c>
      <c r="O55" s="245" t="s">
        <v>1148</v>
      </c>
      <c r="P55" s="78"/>
    </row>
    <row r="56" spans="1:16" s="7" customFormat="1" ht="24.75" customHeight="1" outlineLevel="1" x14ac:dyDescent="0.3">
      <c r="A56" s="136">
        <v>9</v>
      </c>
      <c r="B56" s="114" t="s">
        <v>2677</v>
      </c>
      <c r="C56" s="116" t="s">
        <v>32</v>
      </c>
      <c r="D56" s="113" t="s">
        <v>2678</v>
      </c>
      <c r="E56" s="243">
        <v>42491</v>
      </c>
      <c r="F56" s="243">
        <v>44105</v>
      </c>
      <c r="G56" s="151">
        <f t="shared" si="3"/>
        <v>53.8</v>
      </c>
      <c r="H56" s="242" t="s">
        <v>2676</v>
      </c>
      <c r="I56" s="113" t="s">
        <v>986</v>
      </c>
      <c r="J56" s="113" t="s">
        <v>1010</v>
      </c>
      <c r="K56" s="115">
        <v>42500000</v>
      </c>
      <c r="L56" s="116" t="s">
        <v>1148</v>
      </c>
      <c r="M56" s="111" t="s">
        <v>1148</v>
      </c>
      <c r="N56" s="116" t="s">
        <v>2634</v>
      </c>
      <c r="O56" s="245" t="s">
        <v>1148</v>
      </c>
      <c r="P56" s="78"/>
    </row>
    <row r="57" spans="1:16" s="7" customFormat="1" ht="24.75" customHeight="1" outlineLevel="1" x14ac:dyDescent="0.3">
      <c r="A57" s="136">
        <v>10</v>
      </c>
      <c r="B57" s="114" t="s">
        <v>2677</v>
      </c>
      <c r="C57" s="116" t="s">
        <v>32</v>
      </c>
      <c r="D57" s="113" t="s">
        <v>2678</v>
      </c>
      <c r="E57" s="243">
        <v>42491</v>
      </c>
      <c r="F57" s="243">
        <v>44105</v>
      </c>
      <c r="G57" s="151">
        <f t="shared" si="3"/>
        <v>53.8</v>
      </c>
      <c r="H57" s="242" t="s">
        <v>2676</v>
      </c>
      <c r="I57" s="113" t="s">
        <v>986</v>
      </c>
      <c r="J57" s="113" t="s">
        <v>1023</v>
      </c>
      <c r="K57" s="115">
        <v>42500000</v>
      </c>
      <c r="L57" s="116" t="s">
        <v>1148</v>
      </c>
      <c r="M57" s="111" t="s">
        <v>1148</v>
      </c>
      <c r="N57" s="116" t="s">
        <v>2634</v>
      </c>
      <c r="O57" s="245" t="s">
        <v>1148</v>
      </c>
      <c r="P57" s="78"/>
    </row>
    <row r="58" spans="1:16" s="7" customFormat="1" ht="24.75" customHeight="1" outlineLevel="1" x14ac:dyDescent="0.3">
      <c r="A58" s="136">
        <v>11</v>
      </c>
      <c r="B58" s="114" t="s">
        <v>2677</v>
      </c>
      <c r="C58" s="116" t="s">
        <v>32</v>
      </c>
      <c r="D58" s="113" t="s">
        <v>2678</v>
      </c>
      <c r="E58" s="243">
        <v>42491</v>
      </c>
      <c r="F58" s="243">
        <v>44105</v>
      </c>
      <c r="G58" s="151">
        <f t="shared" si="3"/>
        <v>53.8</v>
      </c>
      <c r="H58" s="242" t="s">
        <v>2676</v>
      </c>
      <c r="I58" s="113" t="s">
        <v>986</v>
      </c>
      <c r="J58" s="113" t="s">
        <v>997</v>
      </c>
      <c r="K58" s="115">
        <v>42500000</v>
      </c>
      <c r="L58" s="116" t="s">
        <v>1148</v>
      </c>
      <c r="M58" s="111" t="s">
        <v>1148</v>
      </c>
      <c r="N58" s="116" t="s">
        <v>2634</v>
      </c>
      <c r="O58" s="245" t="s">
        <v>1148</v>
      </c>
      <c r="P58" s="78"/>
    </row>
    <row r="59" spans="1:16" s="7" customFormat="1" ht="24.75" customHeight="1" outlineLevel="1" x14ac:dyDescent="0.3">
      <c r="A59" s="136">
        <v>12</v>
      </c>
      <c r="B59" s="114" t="s">
        <v>2677</v>
      </c>
      <c r="C59" s="116" t="s">
        <v>32</v>
      </c>
      <c r="D59" s="113" t="s">
        <v>2678</v>
      </c>
      <c r="E59" s="243">
        <v>42491</v>
      </c>
      <c r="F59" s="243">
        <v>44105</v>
      </c>
      <c r="G59" s="151">
        <f t="shared" si="3"/>
        <v>53.8</v>
      </c>
      <c r="H59" s="242" t="s">
        <v>2676</v>
      </c>
      <c r="I59" s="113" t="s">
        <v>986</v>
      </c>
      <c r="J59" s="113" t="s">
        <v>1030</v>
      </c>
      <c r="K59" s="115">
        <v>42500000</v>
      </c>
      <c r="L59" s="116" t="s">
        <v>1148</v>
      </c>
      <c r="M59" s="111" t="s">
        <v>1148</v>
      </c>
      <c r="N59" s="116" t="s">
        <v>2634</v>
      </c>
      <c r="O59" s="245" t="s">
        <v>1148</v>
      </c>
      <c r="P59" s="78"/>
    </row>
    <row r="60" spans="1:16" s="7" customFormat="1" ht="24.75" customHeight="1" outlineLevel="1" x14ac:dyDescent="0.3">
      <c r="A60" s="136">
        <v>13</v>
      </c>
      <c r="B60" s="114" t="s">
        <v>2677</v>
      </c>
      <c r="C60" s="116" t="s">
        <v>32</v>
      </c>
      <c r="D60" s="113" t="s">
        <v>2678</v>
      </c>
      <c r="E60" s="243">
        <v>42491</v>
      </c>
      <c r="F60" s="243">
        <v>44105</v>
      </c>
      <c r="G60" s="151">
        <f t="shared" si="3"/>
        <v>53.8</v>
      </c>
      <c r="H60" s="242" t="s">
        <v>2676</v>
      </c>
      <c r="I60" s="113" t="s">
        <v>986</v>
      </c>
      <c r="J60" s="113" t="s">
        <v>990</v>
      </c>
      <c r="K60" s="115">
        <v>42500000</v>
      </c>
      <c r="L60" s="116" t="s">
        <v>1148</v>
      </c>
      <c r="M60" s="111" t="s">
        <v>1148</v>
      </c>
      <c r="N60" s="116" t="s">
        <v>2634</v>
      </c>
      <c r="O60" s="245" t="s">
        <v>1148</v>
      </c>
      <c r="P60" s="78"/>
    </row>
    <row r="61" spans="1:16" s="7" customFormat="1" ht="24.75" customHeight="1" outlineLevel="1" x14ac:dyDescent="0.3">
      <c r="A61" s="136">
        <v>14</v>
      </c>
      <c r="B61" s="64"/>
      <c r="C61" s="65"/>
      <c r="D61" s="63"/>
      <c r="E61" s="137"/>
      <c r="F61" s="137"/>
      <c r="G61" s="151" t="str">
        <f t="shared" si="3"/>
        <v/>
      </c>
      <c r="H61" s="64"/>
      <c r="I61" s="63"/>
      <c r="J61" s="63"/>
      <c r="K61" s="66"/>
      <c r="L61" s="65"/>
      <c r="M61" s="67"/>
      <c r="N61" s="65"/>
      <c r="O61" s="65"/>
      <c r="P61" s="78"/>
    </row>
    <row r="62" spans="1:16" s="7" customFormat="1" ht="24.75" customHeight="1" outlineLevel="1" x14ac:dyDescent="0.3">
      <c r="A62" s="136">
        <v>15</v>
      </c>
      <c r="B62" s="64"/>
      <c r="C62" s="65"/>
      <c r="D62" s="63"/>
      <c r="E62" s="137"/>
      <c r="F62" s="137"/>
      <c r="G62" s="151" t="str">
        <f t="shared" si="3"/>
        <v/>
      </c>
      <c r="H62" s="64"/>
      <c r="I62" s="63"/>
      <c r="J62" s="63"/>
      <c r="K62" s="66"/>
      <c r="L62" s="65"/>
      <c r="M62" s="67"/>
      <c r="N62" s="65"/>
      <c r="O62" s="65"/>
      <c r="P62" s="78"/>
    </row>
    <row r="63" spans="1:16" s="7" customFormat="1" ht="24.75" customHeight="1" outlineLevel="1" x14ac:dyDescent="0.3">
      <c r="A63" s="136">
        <v>16</v>
      </c>
      <c r="B63" s="64"/>
      <c r="C63" s="65"/>
      <c r="D63" s="63"/>
      <c r="E63" s="137"/>
      <c r="F63" s="137"/>
      <c r="G63" s="151" t="str">
        <f t="shared" si="3"/>
        <v/>
      </c>
      <c r="H63" s="64"/>
      <c r="I63" s="63"/>
      <c r="J63" s="63"/>
      <c r="K63" s="66"/>
      <c r="L63" s="65"/>
      <c r="M63" s="67"/>
      <c r="N63" s="65"/>
      <c r="O63" s="65"/>
      <c r="P63" s="78"/>
    </row>
    <row r="64" spans="1:16" s="7" customFormat="1" ht="24.75" customHeight="1" outlineLevel="1" x14ac:dyDescent="0.3">
      <c r="A64" s="136">
        <v>17</v>
      </c>
      <c r="B64" s="64"/>
      <c r="C64" s="65"/>
      <c r="D64" s="63"/>
      <c r="E64" s="137"/>
      <c r="F64" s="137"/>
      <c r="G64" s="151" t="str">
        <f t="shared" si="3"/>
        <v/>
      </c>
      <c r="H64" s="64"/>
      <c r="I64" s="63"/>
      <c r="J64" s="63"/>
      <c r="K64" s="66"/>
      <c r="L64" s="65"/>
      <c r="M64" s="67"/>
      <c r="N64" s="65"/>
      <c r="O64" s="65"/>
      <c r="P64" s="78"/>
    </row>
    <row r="65" spans="1:16" s="7" customFormat="1" ht="24.75" customHeight="1" outlineLevel="1" x14ac:dyDescent="0.3">
      <c r="A65" s="136">
        <v>18</v>
      </c>
      <c r="B65" s="64"/>
      <c r="C65" s="65"/>
      <c r="D65" s="63"/>
      <c r="E65" s="137"/>
      <c r="F65" s="137"/>
      <c r="G65" s="151" t="str">
        <f t="shared" si="3"/>
        <v/>
      </c>
      <c r="H65" s="64"/>
      <c r="I65" s="63"/>
      <c r="J65" s="63"/>
      <c r="K65" s="66"/>
      <c r="L65" s="65"/>
      <c r="M65" s="67"/>
      <c r="N65" s="65"/>
      <c r="O65" s="65"/>
      <c r="P65" s="78"/>
    </row>
    <row r="66" spans="1:16" s="7" customFormat="1" ht="24.75" customHeight="1" outlineLevel="1" x14ac:dyDescent="0.3">
      <c r="A66" s="136">
        <v>19</v>
      </c>
      <c r="B66" s="64"/>
      <c r="C66" s="65"/>
      <c r="D66" s="63"/>
      <c r="E66" s="137"/>
      <c r="F66" s="137"/>
      <c r="G66" s="151" t="str">
        <f t="shared" si="3"/>
        <v/>
      </c>
      <c r="H66" s="64"/>
      <c r="I66" s="63"/>
      <c r="J66" s="63"/>
      <c r="K66" s="66"/>
      <c r="L66" s="65"/>
      <c r="M66" s="67"/>
      <c r="N66" s="65"/>
      <c r="O66" s="65"/>
      <c r="P66" s="78"/>
    </row>
    <row r="67" spans="1:16" s="7" customFormat="1" ht="24.75" customHeight="1" outlineLevel="1" x14ac:dyDescent="0.3">
      <c r="A67" s="136">
        <v>20</v>
      </c>
      <c r="B67" s="64"/>
      <c r="C67" s="65"/>
      <c r="D67" s="63"/>
      <c r="E67" s="137"/>
      <c r="F67" s="137"/>
      <c r="G67" s="151" t="str">
        <f t="shared" si="3"/>
        <v/>
      </c>
      <c r="H67" s="64"/>
      <c r="I67" s="63"/>
      <c r="J67" s="63"/>
      <c r="K67" s="66"/>
      <c r="L67" s="65"/>
      <c r="M67" s="67"/>
      <c r="N67" s="65"/>
      <c r="O67" s="65"/>
      <c r="P67" s="78"/>
    </row>
    <row r="68" spans="1:16" s="7" customFormat="1" ht="24.75" customHeight="1" outlineLevel="1" x14ac:dyDescent="0.3">
      <c r="A68" s="136">
        <v>21</v>
      </c>
      <c r="B68" s="64"/>
      <c r="C68" s="65"/>
      <c r="D68" s="63"/>
      <c r="E68" s="137"/>
      <c r="F68" s="137"/>
      <c r="G68" s="151" t="str">
        <f t="shared" si="3"/>
        <v/>
      </c>
      <c r="H68" s="64"/>
      <c r="I68" s="63"/>
      <c r="J68" s="63"/>
      <c r="K68" s="66"/>
      <c r="L68" s="65"/>
      <c r="M68" s="67"/>
      <c r="N68" s="65"/>
      <c r="O68" s="65"/>
      <c r="P68" s="78"/>
    </row>
    <row r="69" spans="1:16" s="7" customFormat="1" ht="24.75" customHeight="1" outlineLevel="1" x14ac:dyDescent="0.3">
      <c r="A69" s="136">
        <v>22</v>
      </c>
      <c r="B69" s="64"/>
      <c r="C69" s="65"/>
      <c r="D69" s="63"/>
      <c r="E69" s="137"/>
      <c r="F69" s="137"/>
      <c r="G69" s="151" t="str">
        <f t="shared" si="3"/>
        <v/>
      </c>
      <c r="H69" s="64"/>
      <c r="I69" s="63"/>
      <c r="J69" s="63"/>
      <c r="K69" s="66"/>
      <c r="L69" s="65"/>
      <c r="M69" s="67"/>
      <c r="N69" s="65"/>
      <c r="O69" s="65"/>
      <c r="P69" s="78"/>
    </row>
    <row r="70" spans="1:16" s="7" customFormat="1" ht="24.75" customHeight="1" outlineLevel="1" x14ac:dyDescent="0.3">
      <c r="A70" s="136">
        <v>23</v>
      </c>
      <c r="B70" s="64"/>
      <c r="C70" s="65"/>
      <c r="D70" s="63"/>
      <c r="E70" s="137"/>
      <c r="F70" s="137"/>
      <c r="G70" s="151" t="str">
        <f t="shared" si="3"/>
        <v/>
      </c>
      <c r="H70" s="64"/>
      <c r="I70" s="63"/>
      <c r="J70" s="63"/>
      <c r="K70" s="66"/>
      <c r="L70" s="65"/>
      <c r="M70" s="67"/>
      <c r="N70" s="65"/>
      <c r="O70" s="65"/>
      <c r="P70" s="78"/>
    </row>
    <row r="71" spans="1:16" s="7" customFormat="1" ht="24.75" customHeight="1" outlineLevel="1" x14ac:dyDescent="0.3">
      <c r="A71" s="136">
        <v>24</v>
      </c>
      <c r="B71" s="64"/>
      <c r="C71" s="65"/>
      <c r="D71" s="63"/>
      <c r="E71" s="137"/>
      <c r="F71" s="137"/>
      <c r="G71" s="151" t="str">
        <f t="shared" si="3"/>
        <v/>
      </c>
      <c r="H71" s="64"/>
      <c r="I71" s="63"/>
      <c r="J71" s="63"/>
      <c r="K71" s="66"/>
      <c r="L71" s="65"/>
      <c r="M71" s="67"/>
      <c r="N71" s="65"/>
      <c r="O71" s="65"/>
      <c r="P71" s="78"/>
    </row>
    <row r="72" spans="1:16" s="7" customFormat="1" ht="24.75" customHeight="1" outlineLevel="1" x14ac:dyDescent="0.3">
      <c r="A72" s="136">
        <v>25</v>
      </c>
      <c r="B72" s="64"/>
      <c r="C72" s="65"/>
      <c r="D72" s="63"/>
      <c r="E72" s="137"/>
      <c r="F72" s="137"/>
      <c r="G72" s="151" t="str">
        <f t="shared" si="3"/>
        <v/>
      </c>
      <c r="H72" s="64"/>
      <c r="I72" s="63"/>
      <c r="J72" s="63"/>
      <c r="K72" s="66"/>
      <c r="L72" s="65"/>
      <c r="M72" s="67"/>
      <c r="N72" s="65"/>
      <c r="O72" s="65"/>
      <c r="P72" s="78"/>
    </row>
    <row r="73" spans="1:16" s="7" customFormat="1" ht="24.75" customHeight="1" outlineLevel="1" x14ac:dyDescent="0.3">
      <c r="A73" s="136">
        <v>26</v>
      </c>
      <c r="B73" s="64"/>
      <c r="C73" s="65"/>
      <c r="D73" s="63"/>
      <c r="E73" s="137"/>
      <c r="F73" s="137"/>
      <c r="G73" s="151" t="str">
        <f t="shared" si="3"/>
        <v/>
      </c>
      <c r="H73" s="64"/>
      <c r="I73" s="63"/>
      <c r="J73" s="63"/>
      <c r="K73" s="66"/>
      <c r="L73" s="65"/>
      <c r="M73" s="67"/>
      <c r="N73" s="65"/>
      <c r="O73" s="65"/>
      <c r="P73" s="78"/>
    </row>
    <row r="74" spans="1:16" s="7" customFormat="1" ht="24.75" customHeight="1" outlineLevel="1" x14ac:dyDescent="0.3">
      <c r="A74" s="136">
        <v>27</v>
      </c>
      <c r="B74" s="64"/>
      <c r="C74" s="65"/>
      <c r="D74" s="63"/>
      <c r="E74" s="137"/>
      <c r="F74" s="137"/>
      <c r="G74" s="151" t="str">
        <f t="shared" si="3"/>
        <v/>
      </c>
      <c r="H74" s="64"/>
      <c r="I74" s="63"/>
      <c r="J74" s="63"/>
      <c r="K74" s="66"/>
      <c r="L74" s="65"/>
      <c r="M74" s="67"/>
      <c r="N74" s="65"/>
      <c r="O74" s="65"/>
      <c r="P74" s="78"/>
    </row>
    <row r="75" spans="1:16" s="7" customFormat="1" ht="24.75" customHeight="1" outlineLevel="1" x14ac:dyDescent="0.3">
      <c r="A75" s="136">
        <v>28</v>
      </c>
      <c r="B75" s="64"/>
      <c r="C75" s="65"/>
      <c r="D75" s="63"/>
      <c r="E75" s="137"/>
      <c r="F75" s="137"/>
      <c r="G75" s="151" t="str">
        <f t="shared" si="3"/>
        <v/>
      </c>
      <c r="H75" s="64"/>
      <c r="I75" s="63"/>
      <c r="J75" s="63"/>
      <c r="K75" s="66"/>
      <c r="L75" s="65"/>
      <c r="M75" s="67"/>
      <c r="N75" s="65"/>
      <c r="O75" s="65"/>
      <c r="P75" s="78"/>
    </row>
    <row r="76" spans="1:16" s="7" customFormat="1" ht="24.75" customHeight="1" outlineLevel="1" x14ac:dyDescent="0.3">
      <c r="A76" s="136">
        <v>29</v>
      </c>
      <c r="B76" s="64"/>
      <c r="C76" s="65"/>
      <c r="D76" s="63"/>
      <c r="E76" s="137"/>
      <c r="F76" s="137"/>
      <c r="G76" s="151" t="str">
        <f t="shared" si="3"/>
        <v/>
      </c>
      <c r="H76" s="64"/>
      <c r="I76" s="63"/>
      <c r="J76" s="63"/>
      <c r="K76" s="66"/>
      <c r="L76" s="65"/>
      <c r="M76" s="67"/>
      <c r="N76" s="65"/>
      <c r="O76" s="65"/>
      <c r="P76" s="78"/>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8"/>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8"/>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8"/>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8"/>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8"/>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8"/>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8"/>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8"/>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8"/>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8"/>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8"/>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8"/>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8"/>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8"/>
    </row>
    <row r="91" spans="1:16" s="7" customFormat="1" ht="24.75" customHeight="1" outlineLevel="1" x14ac:dyDescent="0.3">
      <c r="A91" s="135">
        <v>44</v>
      </c>
      <c r="B91" s="114"/>
      <c r="C91" s="116"/>
      <c r="D91" s="113"/>
      <c r="E91" s="137"/>
      <c r="F91" s="137"/>
      <c r="G91" s="151" t="str">
        <f t="shared" si="3"/>
        <v/>
      </c>
      <c r="H91" s="114"/>
      <c r="I91" s="113"/>
      <c r="J91" s="113"/>
      <c r="K91" s="115"/>
      <c r="L91" s="116"/>
      <c r="M91" s="111"/>
      <c r="N91" s="116"/>
      <c r="O91" s="116"/>
      <c r="P91" s="78"/>
    </row>
    <row r="92" spans="1:16" s="7" customFormat="1" ht="24.75" customHeight="1" outlineLevel="1" x14ac:dyDescent="0.3">
      <c r="A92" s="135">
        <v>45</v>
      </c>
      <c r="B92" s="114"/>
      <c r="C92" s="116"/>
      <c r="D92" s="113"/>
      <c r="E92" s="137"/>
      <c r="F92" s="137"/>
      <c r="G92" s="151" t="str">
        <f t="shared" si="3"/>
        <v/>
      </c>
      <c r="H92" s="114"/>
      <c r="I92" s="113"/>
      <c r="J92" s="113"/>
      <c r="K92" s="115"/>
      <c r="L92" s="116"/>
      <c r="M92" s="111"/>
      <c r="N92" s="116"/>
      <c r="O92" s="116"/>
      <c r="P92" s="78"/>
    </row>
    <row r="93" spans="1:16" s="7" customFormat="1" ht="24.75" customHeight="1" outlineLevel="1" x14ac:dyDescent="0.3">
      <c r="A93" s="135">
        <v>46</v>
      </c>
      <c r="B93" s="114"/>
      <c r="C93" s="116"/>
      <c r="D93" s="113"/>
      <c r="E93" s="137"/>
      <c r="F93" s="137"/>
      <c r="G93" s="151" t="str">
        <f t="shared" si="3"/>
        <v/>
      </c>
      <c r="H93" s="114"/>
      <c r="I93" s="113"/>
      <c r="J93" s="113"/>
      <c r="K93" s="115"/>
      <c r="L93" s="116"/>
      <c r="M93" s="111"/>
      <c r="N93" s="116"/>
      <c r="O93" s="116"/>
      <c r="P93" s="78"/>
    </row>
    <row r="94" spans="1:16" s="7" customFormat="1" ht="24.75" customHeight="1" outlineLevel="1" x14ac:dyDescent="0.3">
      <c r="A94" s="135">
        <v>47</v>
      </c>
      <c r="B94" s="114"/>
      <c r="C94" s="116"/>
      <c r="D94" s="113"/>
      <c r="E94" s="137"/>
      <c r="F94" s="137"/>
      <c r="G94" s="151" t="str">
        <f t="shared" si="3"/>
        <v/>
      </c>
      <c r="H94" s="114"/>
      <c r="I94" s="113"/>
      <c r="J94" s="113"/>
      <c r="K94" s="115"/>
      <c r="L94" s="116"/>
      <c r="M94" s="111"/>
      <c r="N94" s="116"/>
      <c r="O94" s="116"/>
      <c r="P94" s="78"/>
    </row>
    <row r="95" spans="1:16" s="7" customFormat="1" ht="24.75" customHeight="1" outlineLevel="1" x14ac:dyDescent="0.3">
      <c r="A95" s="136">
        <v>48</v>
      </c>
      <c r="B95" s="114"/>
      <c r="C95" s="116"/>
      <c r="D95" s="113"/>
      <c r="E95" s="137"/>
      <c r="F95" s="137"/>
      <c r="G95" s="151" t="str">
        <f t="shared" si="3"/>
        <v/>
      </c>
      <c r="H95" s="114"/>
      <c r="I95" s="113"/>
      <c r="J95" s="113"/>
      <c r="K95" s="115"/>
      <c r="L95" s="116"/>
      <c r="M95" s="111"/>
      <c r="N95" s="116"/>
      <c r="O95" s="116"/>
      <c r="P95" s="78"/>
    </row>
    <row r="96" spans="1:16" s="7" customFormat="1" ht="24.75" customHeight="1" outlineLevel="1" x14ac:dyDescent="0.3">
      <c r="A96" s="136">
        <v>49</v>
      </c>
      <c r="B96" s="114"/>
      <c r="C96" s="116"/>
      <c r="D96" s="113"/>
      <c r="E96" s="137"/>
      <c r="F96" s="137"/>
      <c r="G96" s="151" t="str">
        <f t="shared" si="3"/>
        <v/>
      </c>
      <c r="H96" s="114"/>
      <c r="I96" s="113"/>
      <c r="J96" s="113"/>
      <c r="K96" s="115"/>
      <c r="L96" s="116"/>
      <c r="M96" s="111"/>
      <c r="N96" s="116"/>
      <c r="O96" s="116"/>
      <c r="P96" s="78"/>
    </row>
    <row r="97" spans="1:16" s="7" customFormat="1" ht="24.75" customHeight="1" outlineLevel="1" x14ac:dyDescent="0.3">
      <c r="A97" s="136">
        <v>50</v>
      </c>
      <c r="B97" s="114"/>
      <c r="C97" s="116"/>
      <c r="D97" s="113"/>
      <c r="E97" s="137"/>
      <c r="F97" s="137"/>
      <c r="G97" s="151" t="str">
        <f t="shared" si="3"/>
        <v/>
      </c>
      <c r="H97" s="114"/>
      <c r="I97" s="113"/>
      <c r="J97" s="113"/>
      <c r="K97" s="115"/>
      <c r="L97" s="116"/>
      <c r="M97" s="111"/>
      <c r="N97" s="116"/>
      <c r="O97" s="116"/>
      <c r="P97" s="78"/>
    </row>
    <row r="98" spans="1:16" s="7" customFormat="1" ht="24.75" customHeight="1" outlineLevel="1" x14ac:dyDescent="0.3">
      <c r="A98" s="136">
        <v>51</v>
      </c>
      <c r="B98" s="114"/>
      <c r="C98" s="116"/>
      <c r="D98" s="113"/>
      <c r="E98" s="137"/>
      <c r="F98" s="137"/>
      <c r="G98" s="151" t="str">
        <f t="shared" si="3"/>
        <v/>
      </c>
      <c r="H98" s="114"/>
      <c r="I98" s="113"/>
      <c r="J98" s="113"/>
      <c r="K98" s="115"/>
      <c r="L98" s="116"/>
      <c r="M98" s="111"/>
      <c r="N98" s="116"/>
      <c r="O98" s="116"/>
      <c r="P98" s="78"/>
    </row>
    <row r="99" spans="1:16" s="7" customFormat="1" ht="24.75" customHeight="1" outlineLevel="1" x14ac:dyDescent="0.3">
      <c r="A99" s="136">
        <v>52</v>
      </c>
      <c r="B99" s="114"/>
      <c r="C99" s="116"/>
      <c r="D99" s="113"/>
      <c r="E99" s="137"/>
      <c r="F99" s="137"/>
      <c r="G99" s="151" t="str">
        <f t="shared" si="3"/>
        <v/>
      </c>
      <c r="H99" s="114"/>
      <c r="I99" s="113"/>
      <c r="J99" s="113"/>
      <c r="K99" s="115"/>
      <c r="L99" s="116"/>
      <c r="M99" s="111"/>
      <c r="N99" s="116"/>
      <c r="O99" s="116"/>
      <c r="P99" s="78"/>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1"/>
      <c r="N100" s="116"/>
      <c r="O100" s="116"/>
      <c r="P100" s="78"/>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1"/>
      <c r="N101" s="116"/>
      <c r="O101" s="116"/>
      <c r="P101" s="78"/>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1"/>
      <c r="N102" s="116"/>
      <c r="O102" s="116"/>
      <c r="P102" s="78"/>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1"/>
      <c r="N103" s="116"/>
      <c r="O103" s="116"/>
      <c r="P103" s="78"/>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1"/>
      <c r="N104" s="116"/>
      <c r="O104" s="116"/>
      <c r="P104" s="78"/>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1"/>
      <c r="N105" s="116"/>
      <c r="O105" s="116"/>
      <c r="P105" s="78"/>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8"/>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73" t="s">
        <v>2633</v>
      </c>
      <c r="B109" s="174"/>
      <c r="C109" s="174"/>
      <c r="D109" s="174"/>
      <c r="E109" s="174"/>
      <c r="F109" s="174"/>
      <c r="G109" s="174"/>
      <c r="H109" s="174"/>
      <c r="I109" s="174"/>
      <c r="J109" s="174"/>
      <c r="K109" s="174"/>
      <c r="L109" s="174"/>
      <c r="M109" s="174"/>
      <c r="N109" s="174"/>
      <c r="O109" s="175"/>
      <c r="P109" s="75"/>
    </row>
    <row r="110" spans="1:16" ht="15" customHeight="1" x14ac:dyDescent="0.3">
      <c r="A110" s="176" t="s">
        <v>2656</v>
      </c>
      <c r="B110" s="177"/>
      <c r="C110" s="177"/>
      <c r="D110" s="177"/>
      <c r="E110" s="177"/>
      <c r="F110" s="177"/>
      <c r="G110" s="177"/>
      <c r="H110" s="177"/>
      <c r="I110" s="177"/>
      <c r="J110" s="177"/>
      <c r="K110" s="177"/>
      <c r="L110" s="177"/>
      <c r="M110" s="177"/>
      <c r="N110" s="177"/>
      <c r="O110" s="178"/>
    </row>
    <row r="111" spans="1:16" ht="15" thickBot="1" x14ac:dyDescent="0.35">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5">
      <c r="I112" s="186" t="s">
        <v>9</v>
      </c>
      <c r="J112" s="187"/>
      <c r="O112" s="166"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5">
        <v>1</v>
      </c>
      <c r="B114" s="152" t="s">
        <v>2665</v>
      </c>
      <c r="C114" s="154" t="s">
        <v>31</v>
      </c>
      <c r="D114" s="113" t="s">
        <v>2679</v>
      </c>
      <c r="E114" s="243">
        <v>43879</v>
      </c>
      <c r="F114" s="243">
        <v>44196</v>
      </c>
      <c r="G114" s="151">
        <f>IF(AND(E114&lt;&gt;"",F114&lt;&gt;""),((F114-E114)/30),"")</f>
        <v>10.566666666666666</v>
      </c>
      <c r="H114" s="112" t="s">
        <v>2680</v>
      </c>
      <c r="I114" s="113" t="s">
        <v>986</v>
      </c>
      <c r="J114" s="113" t="s">
        <v>988</v>
      </c>
      <c r="K114" s="115">
        <v>305084950</v>
      </c>
      <c r="L114" s="99">
        <f>+IF(AND(K114&gt;0,O114="Ejecución"),(K114/877802)*Tabla28[[#This Row],[% participación]],IF(AND(K114&gt;0,O114&lt;&gt;"Ejecución"),"-",""))</f>
        <v>347.55554213820426</v>
      </c>
      <c r="M114" s="116" t="s">
        <v>1148</v>
      </c>
      <c r="N114" s="164">
        <v>1</v>
      </c>
      <c r="O114" s="153" t="s">
        <v>1150</v>
      </c>
      <c r="P114" s="77"/>
    </row>
    <row r="115" spans="1:16" s="6" customFormat="1" ht="24.75" customHeight="1" x14ac:dyDescent="0.3">
      <c r="A115" s="135">
        <v>2</v>
      </c>
      <c r="B115" s="152" t="s">
        <v>2665</v>
      </c>
      <c r="C115" s="154" t="s">
        <v>31</v>
      </c>
      <c r="D115" s="63"/>
      <c r="E115" s="137"/>
      <c r="F115" s="137"/>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3">
      <c r="A116" s="135">
        <v>3</v>
      </c>
      <c r="B116" s="152" t="s">
        <v>2665</v>
      </c>
      <c r="C116" s="154" t="s">
        <v>31</v>
      </c>
      <c r="D116" s="63"/>
      <c r="E116" s="137"/>
      <c r="F116" s="137"/>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3">
      <c r="A121" s="136">
        <v>8</v>
      </c>
      <c r="B121" s="152" t="s">
        <v>2665</v>
      </c>
      <c r="C121" s="154" t="s">
        <v>31</v>
      </c>
      <c r="D121" s="63"/>
      <c r="E121" s="137"/>
      <c r="F121" s="137"/>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5">
      <c r="O161" s="166" t="str">
        <f>HYPERLINK("#MI_Oferente_Singular!A1","INICIO")</f>
        <v>INICIO</v>
      </c>
    </row>
    <row r="162" spans="1:28" s="19" customFormat="1" ht="31.5" customHeight="1" thickBot="1" x14ac:dyDescent="0.35">
      <c r="A162" s="194" t="s">
        <v>13</v>
      </c>
      <c r="B162" s="195"/>
      <c r="C162" s="195"/>
      <c r="D162" s="195"/>
      <c r="E162" s="196"/>
      <c r="F162" s="195" t="s">
        <v>15</v>
      </c>
      <c r="G162" s="195"/>
      <c r="H162" s="195"/>
      <c r="I162" s="194" t="s">
        <v>16</v>
      </c>
      <c r="J162" s="195"/>
      <c r="K162" s="195"/>
      <c r="L162" s="195"/>
      <c r="M162" s="195"/>
      <c r="N162" s="195"/>
      <c r="O162" s="196"/>
      <c r="P162" s="75"/>
    </row>
    <row r="163" spans="1:28" ht="51.75" customHeight="1" x14ac:dyDescent="0.3">
      <c r="A163" s="197" t="s">
        <v>2660</v>
      </c>
      <c r="B163" s="198"/>
      <c r="C163" s="198"/>
      <c r="D163" s="198"/>
      <c r="E163" s="199"/>
      <c r="F163" s="200" t="s">
        <v>2661</v>
      </c>
      <c r="G163" s="200"/>
      <c r="H163" s="200"/>
      <c r="I163" s="197" t="s">
        <v>2630</v>
      </c>
      <c r="J163" s="198"/>
      <c r="K163" s="198"/>
      <c r="L163" s="198"/>
      <c r="M163" s="198"/>
      <c r="N163" s="198"/>
      <c r="O163" s="199"/>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1" t="s">
        <v>2614</v>
      </c>
      <c r="C165" s="201"/>
      <c r="D165" s="201"/>
      <c r="E165" s="8"/>
      <c r="F165" s="5"/>
      <c r="G165" s="202" t="s">
        <v>2614</v>
      </c>
      <c r="H165" s="202"/>
      <c r="I165" s="203" t="s">
        <v>1164</v>
      </c>
      <c r="J165" s="204"/>
      <c r="K165" s="204"/>
      <c r="L165" s="204"/>
      <c r="M165" s="204"/>
      <c r="N165" s="106"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6" t="s">
        <v>26</v>
      </c>
      <c r="E167" s="8"/>
      <c r="F167" s="5"/>
      <c r="G167" s="106" t="s">
        <v>26</v>
      </c>
      <c r="I167" s="205" t="s">
        <v>2643</v>
      </c>
      <c r="J167" s="206"/>
      <c r="K167" s="206"/>
      <c r="L167" s="206"/>
      <c r="M167" s="206"/>
      <c r="N167" s="206"/>
      <c r="O167" s="207"/>
      <c r="U167" s="51"/>
    </row>
    <row r="168" spans="1:28" x14ac:dyDescent="0.3">
      <c r="A168" s="9"/>
      <c r="B168" s="225" t="s">
        <v>2658</v>
      </c>
      <c r="C168" s="225"/>
      <c r="D168" s="225"/>
      <c r="E168" s="8"/>
      <c r="F168" s="5"/>
      <c r="H168" s="80" t="s">
        <v>2657</v>
      </c>
      <c r="I168" s="205"/>
      <c r="J168" s="206"/>
      <c r="K168" s="206"/>
      <c r="L168" s="206"/>
      <c r="M168" s="206"/>
      <c r="N168" s="206"/>
      <c r="O168" s="20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4" t="s">
        <v>2668</v>
      </c>
      <c r="B172" s="195"/>
      <c r="C172" s="195"/>
      <c r="D172" s="195"/>
      <c r="E172" s="195"/>
      <c r="F172" s="195"/>
      <c r="G172" s="195"/>
      <c r="H172" s="195"/>
      <c r="I172" s="195"/>
      <c r="J172" s="195"/>
      <c r="K172" s="195"/>
      <c r="L172" s="195"/>
      <c r="M172" s="195"/>
      <c r="N172" s="195"/>
      <c r="O172" s="196"/>
      <c r="P172" s="75"/>
    </row>
    <row r="173" spans="1:28" ht="15" customHeight="1" x14ac:dyDescent="0.3">
      <c r="A173" s="188" t="s">
        <v>2674</v>
      </c>
      <c r="B173" s="189"/>
      <c r="C173" s="189"/>
      <c r="D173" s="189"/>
      <c r="E173" s="189"/>
      <c r="F173" s="189"/>
      <c r="G173" s="189"/>
      <c r="H173" s="189"/>
      <c r="I173" s="189"/>
      <c r="J173" s="189"/>
      <c r="K173" s="189"/>
      <c r="L173" s="189"/>
      <c r="M173" s="189"/>
      <c r="N173" s="189"/>
      <c r="O173" s="190"/>
    </row>
    <row r="174" spans="1:28" ht="24" thickBot="1" x14ac:dyDescent="0.3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6" t="s">
        <v>2669</v>
      </c>
      <c r="C176" s="216"/>
      <c r="D176" s="216"/>
      <c r="E176" s="216"/>
      <c r="F176" s="216"/>
      <c r="G176" s="216"/>
      <c r="H176" s="20"/>
      <c r="I176" s="169" t="s">
        <v>2675</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4" x14ac:dyDescent="0.3">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4" x14ac:dyDescent="0.3">
      <c r="A179" s="9"/>
      <c r="B179" s="208" t="s">
        <v>2669</v>
      </c>
      <c r="C179" s="208"/>
      <c r="D179" s="208"/>
      <c r="E179" s="162">
        <v>0.02</v>
      </c>
      <c r="F179" s="161">
        <v>0.01</v>
      </c>
      <c r="G179" s="156">
        <f>IF(F179&gt;0,SUM(E179+F179),"")</f>
        <v>0.03</v>
      </c>
      <c r="H179" s="5"/>
      <c r="I179" s="208" t="s">
        <v>2671</v>
      </c>
      <c r="J179" s="208"/>
      <c r="K179" s="208"/>
      <c r="L179" s="208"/>
      <c r="M179" s="163">
        <v>0.02</v>
      </c>
      <c r="O179" s="8"/>
      <c r="Q179" s="19"/>
      <c r="R179" s="150">
        <f>IF(M179&gt;0,SUM(L179+M179),"")</f>
        <v>0.02</v>
      </c>
      <c r="T179" s="19"/>
      <c r="U179" s="228" t="s">
        <v>1166</v>
      </c>
      <c r="V179" s="228"/>
      <c r="W179" s="228"/>
      <c r="X179" s="24">
        <v>0.02</v>
      </c>
      <c r="Y179" s="155"/>
      <c r="Z179" s="156" t="str">
        <f>IF(Y179&gt;0,SUM(E181+Y179),"")</f>
        <v/>
      </c>
      <c r="AA179" s="19"/>
      <c r="AB179" s="19"/>
    </row>
    <row r="180" spans="1:28" ht="23.4" hidden="1" x14ac:dyDescent="0.3">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4" hidden="1" x14ac:dyDescent="0.3">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4" hidden="1" x14ac:dyDescent="0.3">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57">
        <f>+SUM(G179:G182)</f>
        <v>0.03</v>
      </c>
      <c r="D185" s="90" t="s">
        <v>2628</v>
      </c>
      <c r="E185" s="93">
        <f>+(C185*SUM(K20:K35))</f>
        <v>9976375.9800000004</v>
      </c>
      <c r="F185" s="91"/>
      <c r="G185" s="92"/>
      <c r="H185" s="87"/>
      <c r="I185" s="89" t="s">
        <v>2627</v>
      </c>
      <c r="J185" s="157">
        <f>+SUM(M179:M183)</f>
        <v>0.02</v>
      </c>
      <c r="K185" s="227" t="s">
        <v>2628</v>
      </c>
      <c r="L185" s="227"/>
      <c r="M185" s="93">
        <f>+J185*(SUM(K20:K35))</f>
        <v>6650917.3200000003</v>
      </c>
      <c r="N185" s="94"/>
      <c r="O185" s="95"/>
    </row>
    <row r="186" spans="1:28" ht="15" thickBot="1" x14ac:dyDescent="0.35">
      <c r="A186" s="10"/>
      <c r="B186" s="96"/>
      <c r="C186" s="96"/>
      <c r="D186" s="96"/>
      <c r="E186" s="96"/>
      <c r="F186" s="96"/>
      <c r="G186" s="96"/>
      <c r="H186" s="96"/>
      <c r="I186" s="159" t="s">
        <v>2673</v>
      </c>
      <c r="J186" s="96"/>
      <c r="K186" s="96"/>
      <c r="L186" s="96"/>
      <c r="M186" s="96"/>
      <c r="N186" s="97"/>
      <c r="O186" s="98"/>
    </row>
    <row r="187" spans="1:28" ht="8.25" customHeight="1" thickBot="1" x14ac:dyDescent="0.35"/>
    <row r="188" spans="1:28" s="19" customFormat="1" ht="31.5" customHeight="1" thickBot="1" x14ac:dyDescent="0.35">
      <c r="A188" s="194" t="s">
        <v>18</v>
      </c>
      <c r="B188" s="195"/>
      <c r="C188" s="195"/>
      <c r="D188" s="195"/>
      <c r="E188" s="195"/>
      <c r="F188" s="195"/>
      <c r="G188" s="195"/>
      <c r="H188" s="195"/>
      <c r="I188" s="195"/>
      <c r="J188" s="195"/>
      <c r="K188" s="195"/>
      <c r="L188" s="195"/>
      <c r="M188" s="195"/>
      <c r="N188" s="195"/>
      <c r="O188" s="196"/>
      <c r="P188" s="75"/>
    </row>
    <row r="189" spans="1:28" ht="15" customHeight="1" x14ac:dyDescent="0.3">
      <c r="A189" s="188" t="s">
        <v>19</v>
      </c>
      <c r="B189" s="189"/>
      <c r="C189" s="189"/>
      <c r="D189" s="189"/>
      <c r="E189" s="189"/>
      <c r="F189" s="189"/>
      <c r="G189" s="189"/>
      <c r="H189" s="189"/>
      <c r="I189" s="189"/>
      <c r="J189" s="189"/>
      <c r="K189" s="189"/>
      <c r="L189" s="189"/>
      <c r="M189" s="189"/>
      <c r="N189" s="189"/>
      <c r="O189" s="190"/>
    </row>
    <row r="190" spans="1:28" ht="15" thickBot="1" x14ac:dyDescent="0.35">
      <c r="A190" s="191"/>
      <c r="B190" s="192"/>
      <c r="C190" s="192"/>
      <c r="D190" s="192"/>
      <c r="E190" s="192"/>
      <c r="F190" s="192"/>
      <c r="G190" s="192"/>
      <c r="H190" s="192"/>
      <c r="I190" s="192"/>
      <c r="J190" s="192"/>
      <c r="K190" s="192"/>
      <c r="L190" s="192"/>
      <c r="M190" s="192"/>
      <c r="N190" s="192"/>
      <c r="O190" s="193"/>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
      <c r="A192" s="9"/>
      <c r="B192" s="185" t="s">
        <v>2636</v>
      </c>
      <c r="C192" s="185"/>
      <c r="E192" s="5" t="s">
        <v>20</v>
      </c>
      <c r="H192" s="26" t="s">
        <v>24</v>
      </c>
      <c r="J192" s="5" t="s">
        <v>2637</v>
      </c>
      <c r="K192" s="5"/>
      <c r="M192" s="5"/>
      <c r="N192" s="5"/>
      <c r="O192" s="8"/>
      <c r="Q192" s="145"/>
      <c r="R192" s="146"/>
      <c r="S192" s="146"/>
      <c r="T192" s="145"/>
    </row>
    <row r="193" spans="1:18" x14ac:dyDescent="0.3">
      <c r="A193" s="9"/>
      <c r="C193" s="117">
        <v>43810</v>
      </c>
      <c r="D193" s="5"/>
      <c r="E193" s="118">
        <v>10825</v>
      </c>
      <c r="F193" s="5"/>
      <c r="G193" s="5"/>
      <c r="H193" s="139" t="s">
        <v>2681</v>
      </c>
      <c r="J193" s="5"/>
      <c r="K193" s="119">
        <v>43879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4" t="s">
        <v>29</v>
      </c>
      <c r="B197" s="195"/>
      <c r="C197" s="195"/>
      <c r="D197" s="195"/>
      <c r="E197" s="195"/>
      <c r="F197" s="195"/>
      <c r="G197" s="195"/>
      <c r="H197" s="195"/>
      <c r="I197" s="195"/>
      <c r="J197" s="195"/>
      <c r="K197" s="195"/>
      <c r="L197" s="195"/>
      <c r="M197" s="195"/>
      <c r="N197" s="195"/>
      <c r="O197" s="196"/>
      <c r="P197" s="75"/>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6" t="s">
        <v>2659</v>
      </c>
      <c r="C199" s="226"/>
      <c r="D199" s="226"/>
      <c r="E199" s="226"/>
      <c r="F199" s="226"/>
      <c r="G199" s="226"/>
      <c r="H199" s="226"/>
      <c r="I199" s="226"/>
      <c r="J199" s="226"/>
      <c r="K199" s="226"/>
      <c r="L199" s="226"/>
      <c r="M199" s="226"/>
      <c r="N199" s="226"/>
      <c r="O199" s="8"/>
    </row>
    <row r="200" spans="1:18" x14ac:dyDescent="0.3">
      <c r="A200" s="9"/>
      <c r="B200" s="182"/>
      <c r="C200" s="182"/>
      <c r="D200" s="182"/>
      <c r="E200" s="182"/>
      <c r="F200" s="182"/>
      <c r="G200" s="182"/>
      <c r="H200" s="182"/>
      <c r="I200" s="182"/>
      <c r="J200" s="182"/>
      <c r="K200" s="182"/>
      <c r="L200" s="182"/>
      <c r="M200" s="182"/>
      <c r="N200" s="182"/>
      <c r="O200" s="8"/>
    </row>
    <row r="201" spans="1:18" x14ac:dyDescent="0.3">
      <c r="A201" s="9"/>
      <c r="B201" s="183" t="s">
        <v>2648</v>
      </c>
      <c r="C201" s="184"/>
      <c r="D201" s="184"/>
      <c r="E201" s="184"/>
      <c r="F201" s="184"/>
      <c r="G201" s="184"/>
      <c r="H201" s="184"/>
      <c r="I201" s="184"/>
      <c r="J201" s="184"/>
      <c r="K201" s="184"/>
      <c r="L201" s="184"/>
      <c r="M201" s="184"/>
      <c r="N201" s="18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246" t="s">
        <v>2682</v>
      </c>
      <c r="D211" s="21"/>
      <c r="G211" s="27" t="s">
        <v>2620</v>
      </c>
      <c r="H211" s="247" t="s">
        <v>2683</v>
      </c>
      <c r="J211" s="27" t="s">
        <v>2622</v>
      </c>
      <c r="K211" s="246" t="s">
        <v>545</v>
      </c>
      <c r="L211" s="21"/>
      <c r="M211" s="21"/>
      <c r="N211" s="21"/>
      <c r="O211" s="8"/>
    </row>
    <row r="212" spans="1:15" x14ac:dyDescent="0.3">
      <c r="A212" s="9"/>
      <c r="B212" s="27" t="s">
        <v>2619</v>
      </c>
      <c r="C212" s="246" t="s">
        <v>2681</v>
      </c>
      <c r="D212" s="21"/>
      <c r="G212" s="27" t="s">
        <v>2621</v>
      </c>
      <c r="H212" s="247">
        <v>3102117784</v>
      </c>
      <c r="J212" s="27" t="s">
        <v>2623</v>
      </c>
      <c r="K212" s="246" t="s">
        <v>2684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LAURA ALEJANDRA FERIA MORALES</cp:lastModifiedBy>
  <cp:lastPrinted>2020-11-20T15:12:35Z</cp:lastPrinted>
  <dcterms:created xsi:type="dcterms:W3CDTF">2020-10-14T21:57:42Z</dcterms:created>
  <dcterms:modified xsi:type="dcterms:W3CDTF">2020-12-24T16:54:25Z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