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ATLÁNTICO\SIN FIRMA\"/>
    </mc:Choice>
  </mc:AlternateContent>
  <xr:revisionPtr revIDLastSave="0" documentId="13_ncr:1_{BA85A1F3-FFF8-4DA1-961C-28C74A70BAD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<sst xmlns="http://schemas.openxmlformats.org/spreadsheetml/2006/main" count="3166" uniqueCount="2706">
  <si>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</si>
  <si>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</si>
  <si>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</si>
  <si>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</si>
  <si>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</si>
  <si>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</si>
  <si>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</si>
  <si>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</si>
  <si>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</si>
  <si>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</si>
  <si>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</si>
  <si>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</si>
  <si>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</si>
  <si>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</si>
  <si>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</si>
  <si>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</si>
  <si>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</si>
  <si>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</si>
  <si>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</si>
  <si>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</si>
  <si>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</si>
  <si>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</si>
  <si>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</si>
  <si>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</si>
  <si>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</si>
  <si>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</si>
  <si>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</si>
  <si>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</si>
  <si>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</si>
  <si>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</si>
  <si>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</si>
  <si>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</si>
  <si>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</si>
  <si>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</si>
  <si>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</si>
  <si>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</si>
  <si>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</si>
  <si>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</si>
  <si>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</si>
  <si>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</si>
  <si>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</si>
  <si>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</si>
  <si>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</si>
  <si>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</si>
  <si>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</si>
  <si>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</si>
  <si>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</si>
  <si>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</si>
  <si>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</si>
  <si>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</si>
  <si>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</si>
  <si>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</si>
  <si>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</si>
  <si>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</si>
  <si>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</si>
  <si>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</si>
  <si>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</si>
  <si>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</si>
  <si>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</si>
  <si>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</si>
  <si>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</si>
  <si>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</si>
  <si>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</si>
  <si>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</si>
  <si>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</si>
  <si>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</si>
  <si>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</si>
  <si>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</si>
  <si>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</si>
  <si>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</si>
  <si>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</si>
  <si>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</si>
  <si>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</si>
  <si>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</si>
  <si>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</si>
  <si>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</si>
  <si>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</si>
  <si>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</si>
  <si>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</si>
  <si>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</si>
  <si>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</si>
  <si>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</si>
  <si>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</si>
  <si>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</si>
  <si>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</si>
  <si>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</si>
  <si>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</si>
  <si>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</si>
  <si>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</si>
  <si>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</si>
  <si>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</si>
  <si>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</si>
  <si>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</si>
  <si>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</si>
  <si>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</si>
  <si>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</si>
  <si>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</si>
  <si>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</si>
  <si>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</si>
  <si>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</si>
  <si>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</si>
  <si>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</si>
  <si>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</si>
  <si>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</si>
  <si>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</si>
  <si>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</si>
  <si>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</si>
  <si>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</si>
  <si>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</si>
  <si>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</si>
  <si>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</si>
  <si>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</si>
  <si>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</si>
  <si>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</si>
  <si>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</si>
  <si>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</si>
  <si>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</si>
  <si>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</si>
  <si>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</si>
  <si>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</si>
  <si>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</si>
  <si>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</si>
  <si>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</si>
  <si>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</si>
  <si>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</si>
  <si>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</si>
  <si>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</si>
  <si>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</si>
  <si>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</si>
  <si>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</si>
  <si>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</si>
  <si>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</si>
  <si>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</si>
  <si>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</si>
  <si>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</si>
  <si>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</si>
  <si>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</si>
  <si>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</si>
  <si>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</si>
  <si>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</si>
  <si>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</si>
  <si>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</si>
  <si>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</si>
  <si>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</si>
  <si>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</si>
  <si>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</si>
  <si>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</si>
  <si>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</si>
  <si>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</si>
  <si>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</si>
  <si>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</si>
  <si>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</si>
  <si>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</si>
  <si>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</si>
  <si>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</si>
  <si>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</si>
  <si>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</si>
  <si>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</si>
  <si>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</si>
  <si>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</si>
  <si>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</si>
  <si>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</si>
  <si>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</si>
  <si>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</si>
  <si>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</si>
  <si>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</si>
  <si>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</si>
  <si>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</si>
  <si>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</si>
  <si>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</si>
  <si>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</si>
  <si>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</si>
  <si>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</si>
  <si>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</si>
  <si>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</si>
  <si>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</si>
  <si>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</si>
  <si>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</si>
  <si>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</si>
  <si>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</si>
  <si>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</si>
  <si>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</si>
  <si>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</si>
  <si>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</si>
  <si>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</si>
  <si>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</si>
  <si>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</si>
  <si>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</si>
  <si>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</si>
  <si>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</si>
  <si>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</si>
  <si>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</si>
  <si>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</si>
  <si>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</si>
  <si>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</si>
  <si>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</si>
  <si>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</si>
  <si>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</si>
  <si>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</si>
  <si>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</si>
  <si>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</si>
  <si>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</si>
  <si>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</si>
  <si>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</si>
  <si>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</si>
  <si>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</si>
  <si>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</si>
  <si>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</si>
  <si>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</si>
  <si>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</si>
  <si>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</si>
  <si>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</si>
  <si>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</si>
  <si>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</si>
  <si>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</si>
  <si>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</si>
  <si>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</si>
  <si>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</si>
  <si>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</si>
  <si>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</si>
  <si>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</si>
  <si>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</si>
  <si>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</si>
  <si>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</si>
  <si>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</si>
  <si>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</si>
  <si>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</si>
  <si>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</si>
  <si>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</si>
  <si>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</si>
  <si>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</si>
  <si>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</si>
  <si>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</si>
  <si>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</si>
  <si>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</si>
  <si>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</si>
  <si>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</si>
  <si>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</si>
  <si>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</si>
  <si>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</si>
  <si>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</si>
  <si>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</si>
  <si>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</si>
  <si>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</si>
  <si>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</si>
  <si>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</si>
  <si>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</si>
  <si>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</si>
  <si>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</si>
  <si>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</si>
  <si>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</si>
  <si>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</si>
  <si>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</si>
  <si>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</si>
  <si>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</si>
  <si>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</si>
  <si>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</si>
  <si>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</si>
  <si>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</si>
  <si>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</si>
  <si>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</si>
  <si>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</si>
  <si>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</si>
  <si>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</si>
  <si>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</si>
  <si>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</si>
  <si>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</si>
  <si>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</si>
  <si>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</si>
  <si>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</si>
  <si>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</si>
  <si>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</si>
  <si>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</si>
  <si>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</si>
  <si>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</si>
  <si>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</si>
  <si>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</si>
  <si>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</si>
  <si>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</si>
  <si>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</si>
  <si>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</si>
  <si>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</si>
  <si>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</si>
  <si>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</si>
  <si>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</si>
  <si>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</si>
  <si>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</si>
  <si>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</si>
  <si>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</si>
  <si>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</si>
  <si>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</si>
  <si>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</si>
  <si>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</si>
  <si>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</si>
  <si>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</si>
  <si>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</si>
  <si>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</si>
  <si>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</si>
  <si>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</si>
  <si>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</si>
  <si>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</si>
  <si>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</si>
  <si>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</si>
  <si>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</si>
  <si>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</si>
  <si>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</si>
  <si>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</si>
  <si>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</si>
  <si>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</si>
  <si>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</si>
  <si>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</si>
  <si>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</si>
  <si>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</si>
  <si>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</si>
  <si>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</si>
  <si>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</si>
  <si>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</si>
  <si>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</si>
  <si>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</si>
  <si>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</si>
  <si>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</si>
  <si>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</si>
  <si>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</si>
  <si>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</si>
  <si>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</si>
  <si>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</si>
  <si>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</si>
  <si>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</si>
  <si>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</si>
  <si>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</si>
  <si>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</si>
  <si>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</si>
  <si>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</si>
  <si>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</si>
  <si>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</si>
  <si>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</si>
  <si>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</si>
  <si>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</si>
  <si>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</si>
  <si>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</si>
  <si>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</si>
  <si>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</si>
  <si>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</si>
  <si>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</si>
  <si>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</si>
  <si>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</si>
  <si>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</si>
  <si>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</si>
  <si>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</si>
  <si>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</si>
  <si>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</si>
  <si>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</si>
  <si>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</si>
  <si>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</si>
  <si>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</si>
  <si>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</si>
  <si>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</si>
  <si>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</si>
  <si>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</si>
  <si>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</si>
  <si>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</si>
  <si>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</si>
  <si>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</si>
  <si>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</si>
  <si>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</si>
  <si>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</si>
  <si>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</si>
  <si>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</si>
  <si>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</si>
  <si>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</si>
  <si>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</si>
  <si>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</si>
  <si>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</si>
  <si>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</si>
  <si>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</si>
  <si>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</si>
  <si>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</si>
  <si>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</si>
  <si>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</si>
  <si>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</si>
  <si>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</si>
  <si>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</si>
  <si>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</si>
  <si>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</si>
  <si>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</si>
  <si>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</si>
  <si>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</si>
  <si>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</si>
  <si>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</si>
  <si>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</si>
  <si>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</si>
  <si>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</si>
  <si>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</si>
  <si>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</si>
  <si>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</si>
  <si>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</si>
  <si>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</si>
  <si>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</si>
  <si>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</si>
  <si>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</si>
  <si>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</si>
  <si>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</si>
  <si>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</si>
  <si>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</si>
  <si>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</si>
  <si>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</si>
  <si>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</si>
  <si>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</si>
  <si>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</si>
  <si>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</si>
  <si>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</si>
  <si>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</si>
  <si>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</si>
  <si>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</si>
  <si>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</si>
  <si>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</si>
  <si>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</si>
  <si>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</si>
  <si>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</si>
  <si>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</si>
  <si>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</si>
  <si>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</si>
  <si>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</si>
  <si>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</si>
  <si>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</si>
  <si>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</si>
  <si>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</si>
  <si>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</si>
  <si>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</si>
  <si>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</si>
  <si>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</si>
  <si>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</si>
  <si>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</si>
  <si>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</si>
  <si>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</si>
  <si>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</si>
  <si>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</si>
  <si>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</si>
  <si>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</si>
  <si>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</si>
  <si>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</si>
  <si>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</si>
  <si>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</si>
  <si>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</si>
  <si>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</si>
  <si>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</si>
  <si>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</si>
  <si>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</si>
  <si>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</si>
  <si>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</si>
  <si>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</si>
  <si>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</si>
  <si>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</si>
  <si>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</si>
  <si>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</si>
  <si>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</si>
  <si>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</si>
  <si>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</si>
  <si>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</si>
  <si>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</si>
  <si>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</si>
  <si>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</si>
  <si>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</si>
  <si>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</si>
  <si>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</si>
  <si>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</si>
  <si>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</si>
  <si>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</si>
  <si>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</si>
  <si>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</si>
  <si>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</si>
  <si>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</si>
  <si>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</si>
  <si>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</si>
  <si>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</si>
  <si>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</si>
  <si>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</si>
  <si>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</si>
  <si>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</si>
  <si>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</si>
  <si>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</si>
  <si>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</si>
  <si>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</si>
  <si>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</si>
  <si>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</si>
  <si>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</si>
  <si>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</si>
  <si>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</si>
  <si>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</si>
  <si>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</si>
  <si>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</si>
  <si>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</si>
  <si>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</si>
  <si>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</si>
  <si>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</si>
  <si>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</si>
  <si>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</si>
  <si>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</si>
  <si>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</si>
  <si>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</si>
  <si>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</si>
  <si>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</si>
  <si>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</si>
  <si>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</si>
  <si>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</si>
  <si>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</si>
  <si>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</si>
  <si>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</si>
  <si>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</si>
  <si>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</si>
  <si>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</si>
  <si>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</si>
  <si>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</si>
  <si>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</si>
  <si>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</si>
  <si>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</si>
  <si>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</si>
  <si>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</si>
  <si>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</si>
  <si>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</si>
  <si>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</si>
  <si>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</si>
  <si>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</si>
  <si>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</si>
  <si>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</si>
  <si>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</si>
  <si>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</si>
  <si>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</si>
  <si>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</si>
  <si>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</si>
  <si>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</si>
  <si>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</si>
  <si>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</si>
  <si>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</si>
  <si>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</si>
  <si>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</si>
  <si>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</si>
  <si>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</si>
  <si>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</si>
  <si>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</si>
  <si>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</si>
  <si>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</si>
  <si>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</si>
  <si>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</si>
  <si>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</si>
  <si>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</si>
  <si>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</si>
  <si>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</si>
  <si>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</si>
  <si>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</si>
  <si>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</si>
  <si>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</si>
  <si>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</si>
  <si>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</si>
  <si>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</si>
  <si>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</si>
  <si>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</si>
  <si>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</si>
  <si>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</si>
  <si>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</si>
  <si>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</si>
  <si>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</si>
  <si>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</si>
  <si>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</si>
  <si>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</si>
  <si>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</si>
  <si>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</si>
  <si>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</si>
  <si>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</si>
  <si>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</si>
  <si>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</si>
  <si>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</si>
  <si>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</si>
  <si>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</si>
  <si>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</si>
  <si>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</si>
  <si>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</si>
  <si>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</si>
  <si>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</si>
  <si>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</si>
  <si>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</si>
  <si>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</si>
  <si>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</si>
  <si>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</si>
  <si>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</si>
  <si>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</si>
  <si>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</si>
  <si>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</si>
  <si>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</si>
  <si>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</si>
  <si>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</si>
  <si>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</si>
  <si>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</si>
  <si>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</si>
  <si>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</si>
  <si>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</si>
  <si>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</si>
  <si>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</si>
  <si>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</si>
  <si>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</si>
  <si>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</si>
  <si>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</si>
  <si>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</si>
  <si>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</si>
  <si>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</si>
  <si>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</si>
  <si>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</si>
  <si>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</si>
  <si>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</si>
  <si>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</si>
  <si>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</si>
  <si>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</si>
  <si>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</si>
  <si>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</si>
  <si>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</si>
  <si>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</si>
  <si>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</si>
  <si>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</si>
  <si>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</si>
  <si>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</si>
  <si>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</si>
  <si>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</si>
  <si>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</si>
  <si>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</si>
  <si>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</si>
  <si>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</si>
  <si>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</si>
  <si>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</si>
  <si>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</si>
  <si>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</si>
  <si>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</si>
  <si>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</si>
  <si>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</si>
  <si>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</si>
  <si>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</si>
  <si>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</si>
  <si>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</si>
  <si>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</si>
  <si>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</si>
  <si>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</si>
  <si>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</si>
  <si>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</si>
  <si>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</si>
  <si>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</si>
  <si>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</si>
  <si>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</si>
  <si>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</si>
  <si>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</si>
  <si>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</si>
  <si>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</si>
  <si>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</si>
  <si>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</si>
  <si>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</si>
  <si>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</si>
  <si>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</si>
  <si>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</si>
  <si>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</si>
  <si>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</si>
  <si>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</si>
  <si>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</si>
  <si>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</si>
  <si>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</si>
  <si>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</si>
  <si>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</si>
  <si>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</si>
  <si>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</si>
  <si>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</si>
  <si>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</si>
  <si>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</si>
  <si>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</si>
  <si>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</si>
  <si>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</si>
  <si>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</si>
  <si>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</si>
  <si>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</si>
  <si>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</si>
  <si>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</si>
  <si>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</si>
  <si>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</si>
  <si>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</si>
  <si>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</si>
  <si>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</si>
  <si>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</si>
  <si>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</si>
  <si>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</si>
  <si>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</si>
  <si>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</si>
  <si>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</si>
  <si>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</si>
  <si>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</si>
  <si>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</si>
  <si>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</si>
  <si>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</si>
  <si>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</si>
  <si>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</si>
  <si>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</si>
  <si>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</si>
  <si>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</si>
  <si>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</si>
  <si>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</si>
  <si>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</si>
  <si>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</si>
  <si>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</si>
  <si>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</si>
  <si>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</si>
  <si>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</si>
  <si>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</si>
  <si>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</si>
  <si>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</si>
  <si>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</si>
  <si>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</si>
  <si>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</si>
  <si>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</si>
  <si>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</si>
  <si>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</si>
  <si>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</si>
  <si>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</si>
  <si>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</si>
  <si>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</si>
  <si>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</si>
  <si>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</si>
  <si>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</si>
  <si>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</si>
  <si>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</si>
  <si>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</si>
  <si>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</si>
  <si>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</si>
  <si>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</si>
  <si>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</si>
  <si>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</si>
  <si>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</si>
  <si>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</si>
  <si>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</si>
  <si>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</si>
  <si>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</si>
  <si>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</si>
  <si>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</si>
  <si>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</si>
  <si>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</si>
  <si>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</si>
  <si>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</si>
  <si>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</si>
  <si>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</si>
  <si>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</si>
  <si>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</si>
  <si>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</si>
  <si>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</si>
  <si>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</si>
  <si>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</si>
  <si>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</si>
  <si>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</si>
  <si>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</si>
  <si>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</si>
  <si>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</si>
  <si>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</si>
  <si>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</si>
  <si>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</si>
  <si>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</si>
  <si>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</si>
  <si>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</si>
  <si>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</si>
  <si>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</si>
  <si>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</si>
  <si>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</si>
  <si>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</si>
  <si>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</si>
  <si>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</si>
  <si>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</si>
  <si>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</si>
  <si>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</si>
  <si>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</si>
  <si>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</si>
  <si>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</si>
  <si>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</si>
  <si>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</si>
  <si>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</si>
  <si>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</si>
  <si>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</si>
  <si>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</si>
  <si>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</si>
  <si>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</si>
  <si>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</si>
  <si>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</si>
  <si>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</si>
  <si>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</si>
  <si>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</si>
  <si>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</si>
  <si>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</si>
  <si>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</si>
  <si>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</si>
  <si>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</si>
  <si>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</si>
  <si>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</si>
  <si>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</si>
  <si>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</si>
  <si>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</si>
  <si>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</si>
  <si>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</si>
  <si>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</si>
  <si>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</si>
  <si>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</si>
  <si>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</si>
  <si>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</si>
  <si>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</si>
  <si>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</si>
  <si>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</si>
  <si>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</si>
  <si>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</si>
  <si>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</si>
  <si>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</si>
  <si>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</si>
  <si>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</si>
  <si>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</si>
  <si>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</si>
  <si>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</si>
  <si>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</si>
  <si>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</si>
  <si>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</si>
  <si>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</si>
  <si>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</si>
  <si>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</si>
  <si>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</si>
  <si>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</si>
  <si>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</si>
  <si>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</si>
  <si>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</si>
  <si>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</si>
  <si>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</si>
  <si>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</si>
  <si>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</si>
  <si>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</si>
  <si>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</si>
  <si>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</si>
  <si>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</si>
  <si>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</si>
  <si>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</si>
  <si>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</si>
  <si>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</si>
  <si>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</si>
  <si>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</si>
  <si>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</si>
  <si>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</si>
  <si>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</si>
  <si>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</si>
  <si>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</si>
  <si>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</si>
  <si>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</si>
  <si>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</si>
  <si>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</si>
  <si>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</si>
  <si>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</si>
  <si>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</si>
  <si>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</si>
  <si>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</si>
  <si>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</si>
  <si>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</si>
  <si>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</si>
  <si>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</si>
  <si>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</si>
  <si>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</si>
  <si>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</si>
  <si>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</si>
  <si>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</si>
  <si>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</si>
  <si>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</si>
  <si>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</si>
  <si>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</si>
  <si>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</si>
  <si>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</si>
  <si>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</si>
  <si>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</si>
  <si>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</si>
  <si>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</si>
  <si>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</si>
  <si>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</si>
  <si>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</si>
  <si>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</si>
  <si>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</si>
  <si>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</si>
  <si>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</si>
  <si>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</si>
  <si>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</si>
  <si>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</si>
  <si>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</si>
  <si>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</si>
  <si>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</si>
  <si>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</si>
  <si>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</si>
  <si>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</si>
  <si>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</si>
  <si>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</si>
  <si>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</si>
  <si>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</si>
  <si>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</si>
  <si>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</si>
  <si>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</si>
  <si>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</si>
  <si>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</si>
  <si>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</si>
  <si>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</si>
  <si>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</si>
  <si>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</si>
  <si>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</si>
  <si>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</si>
  <si>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</si>
  <si>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</si>
  <si>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</si>
  <si>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</si>
  <si>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</si>
  <si>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</si>
  <si>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</si>
  <si>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</si>
  <si>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</si>
  <si>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</si>
  <si>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</si>
  <si>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</si>
  <si>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</si>
  <si>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</si>
  <si>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</si>
  <si>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</si>
  <si>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</si>
  <si>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</si>
  <si>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</si>
  <si>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</si>
  <si>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</si>
  <si>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</si>
  <si>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</si>
  <si>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</si>
  <si>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</si>
  <si>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</si>
  <si>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</si>
  <si>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</si>
  <si>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</si>
  <si>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</si>
  <si>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</si>
  <si>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</si>
  <si>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</si>
  <si>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</si>
  <si>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</si>
  <si>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</si>
  <si>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</si>
  <si>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</si>
  <si>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</si>
  <si>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</si>
  <si>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</si>
  <si>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</si>
  <si>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</si>
  <si>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</si>
  <si>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</si>
  <si>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</si>
  <si>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</si>
  <si>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</si>
  <si>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</si>
  <si>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</si>
  <si>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</si>
  <si>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</si>
  <si>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</si>
  <si>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</si>
  <si>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</si>
  <si>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</si>
  <si>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</si>
  <si>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</si>
  <si>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</si>
  <si>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</si>
  <si>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</si>
  <si>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</si>
  <si>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</si>
  <si>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</si>
  <si>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</si>
  <si>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</si>
  <si>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</si>
  <si>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</si>
  <si>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</si>
  <si>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</si>
  <si>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</si>
  <si>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</si>
  <si>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</si>
  <si>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</si>
  <si>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</si>
  <si>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</si>
  <si>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</si>
  <si>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</si>
  <si>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</si>
  <si>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</si>
  <si>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</si>
  <si>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</si>
  <si>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</si>
  <si>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</si>
  <si>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</si>
  <si>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</si>
  <si>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</si>
  <si>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</si>
  <si>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</si>
  <si>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</si>
  <si>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</si>
  <si>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</si>
  <si>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</si>
  <si>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</si>
  <si>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</si>
  <si>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</si>
  <si>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</si>
  <si>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</si>
  <si>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</si>
  <si>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</si>
  <si>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</si>
  <si>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</si>
  <si>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</si>
  <si>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</si>
  <si>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</si>
  <si>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</si>
  <si>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</si>
  <si>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</si>
  <si>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</si>
  <si>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</si>
  <si>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</si>
  <si>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</si>
  <si>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</si>
  <si>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</si>
  <si>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</si>
  <si>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</si>
  <si>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</si>
  <si>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</si>
  <si>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</si>
  <si>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</si>
  <si>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</si>
  <si>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</si>
  <si>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</si>
  <si>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</si>
  <si>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</si>
  <si>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</si>
  <si>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</si>
  <si>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</si>
  <si>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</si>
  <si>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</si>
  <si>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</si>
  <si>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</si>
  <si>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</si>
  <si>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</si>
  <si>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</si>
  <si>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</si>
  <si>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</si>
  <si>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</si>
  <si>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</si>
  <si>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</si>
  <si>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</si>
  <si>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</si>
  <si>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</si>
  <si>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</si>
  <si>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</si>
  <si>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</si>
  <si>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</si>
  <si>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</si>
  <si>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</si>
  <si>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</si>
  <si>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</si>
  <si>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</si>
  <si>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</si>
  <si>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</si>
  <si>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</si>
  <si>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</si>
  <si>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</si>
  <si>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</si>
  <si>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</si>
  <si>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</si>
  <si>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</si>
  <si>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</si>
  <si>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</si>
  <si>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</si>
  <si>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</si>
  <si>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</si>
  <si>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</si>
  <si>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</si>
  <si>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</si>
  <si>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</si>
  <si>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</si>
  <si>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</si>
  <si>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</si>
  <si>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</si>
  <si>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</si>
  <si>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</si>
  <si>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</si>
  <si>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</si>
  <si>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</si>
  <si>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</si>
  <si>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</si>
  <si>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</si>
  <si>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</si>
  <si>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</si>
  <si>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</si>
  <si>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</si>
  <si>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</si>
  <si>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</si>
  <si>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</si>
  <si>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</si>
  <si>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</si>
  <si>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</si>
  <si>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</si>
  <si>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</si>
  <si>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</si>
  <si>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</si>
  <si>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</si>
  <si>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</si>
  <si>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</si>
  <si>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</si>
  <si>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</si>
  <si>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</si>
  <si>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</si>
  <si>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</si>
  <si>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</si>
  <si>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</si>
  <si>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</si>
  <si>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</si>
  <si>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</si>
  <si>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</si>
  <si>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</si>
  <si>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</si>
  <si>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</si>
  <si>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</si>
  <si>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</si>
  <si>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</si>
  <si>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</si>
  <si>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</si>
  <si>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</si>
  <si>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</si>
  <si>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</si>
  <si>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</si>
  <si>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</si>
  <si>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</si>
  <si>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</si>
  <si>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</si>
  <si>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</si>
  <si>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</si>
  <si>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</si>
  <si>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</si>
  <si>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</si>
  <si>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</si>
  <si>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</si>
  <si>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</si>
  <si>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</si>
  <si>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</si>
  <si>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</si>
  <si>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</si>
  <si>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</si>
  <si>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</si>
  <si>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</si>
  <si>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</si>
  <si>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</si>
  <si>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</si>
  <si>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</si>
  <si>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</si>
  <si>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</si>
  <si>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</si>
  <si>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</si>
  <si>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</si>
  <si>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</si>
  <si>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</si>
  <si>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</si>
  <si>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</si>
  <si>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</si>
  <si>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</si>
  <si>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</si>
  <si>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</si>
  <si>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</si>
  <si>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</si>
  <si>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</si>
  <si>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</si>
  <si>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</si>
  <si>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</si>
  <si>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</si>
  <si>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</si>
  <si>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</si>
  <si>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</si>
  <si>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</si>
  <si>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</si>
  <si>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</si>
  <si>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</si>
  <si>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</si>
  <si>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</si>
  <si>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</si>
  <si>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</si>
  <si>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</si>
  <si>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</si>
  <si>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</si>
  <si>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</si>
  <si>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</si>
  <si>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</si>
  <si>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</si>
  <si>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</si>
  <si>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</si>
  <si>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</si>
  <si>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</si>
  <si>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</si>
  <si>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</si>
  <si>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</si>
  <si>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</si>
  <si>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</si>
  <si>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</si>
  <si>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</si>
  <si>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</si>
  <si>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</si>
  <si>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</si>
  <si>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</si>
  <si>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</si>
  <si>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</si>
  <si>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</si>
  <si>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</si>
  <si>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</si>
  <si>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</si>
  <si>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</si>
  <si>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</si>
  <si>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</si>
  <si>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</si>
  <si>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</si>
  <si>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</si>
  <si>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</si>
  <si>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</si>
  <si>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</si>
  <si>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</si>
  <si>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</si>
  <si>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</si>
  <si>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</si>
  <si>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</si>
  <si>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</si>
  <si>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</si>
  <si>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</si>
  <si>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</si>
  <si>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</si>
  <si>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</si>
  <si>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</si>
  <si>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</si>
  <si>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</si>
  <si>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</si>
  <si>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</si>
  <si>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</si>
  <si>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</si>
  <si>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</si>
  <si>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</si>
  <si>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</si>
  <si>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</si>
  <si>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</si>
  <si>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</si>
  <si>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</si>
  <si>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</si>
  <si>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</si>
  <si>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</si>
  <si>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</si>
  <si>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</si>
  <si>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</si>
  <si>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</si>
  <si>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</si>
  <si>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</si>
  <si>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</si>
  <si>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</si>
  <si>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</si>
  <si>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</si>
  <si>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</si>
  <si>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</si>
  <si>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</si>
  <si>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</si>
  <si>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</si>
  <si>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</si>
  <si>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</si>
  <si>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</si>
  <si>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</si>
  <si>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</si>
  <si>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</si>
  <si>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</si>
  <si>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</si>
  <si>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</si>
  <si>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</si>
  <si>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</si>
  <si>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</si>
  <si>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</si>
  <si>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</si>
  <si>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</si>
  <si>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</si>
  <si>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</si>
  <si>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</si>
  <si>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</si>
  <si>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</si>
  <si>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</si>
  <si>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</si>
  <si>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</si>
  <si>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</si>
  <si>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</si>
  <si>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</si>
  <si>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</si>
  <si>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</si>
  <si>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</si>
  <si>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</si>
  <si>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</si>
  <si>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</si>
  <si>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</si>
  <si>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</si>
  <si>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</si>
  <si>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</si>
  <si>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</si>
  <si>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</si>
  <si>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</si>
  <si>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</si>
  <si>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</si>
  <si>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</si>
  <si>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</si>
  <si>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</si>
  <si>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</si>
  <si>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</si>
  <si>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</si>
  <si>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</si>
  <si>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</si>
  <si>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</si>
  <si>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</si>
  <si>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</si>
  <si>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</si>
  <si>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</si>
  <si>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</si>
  <si>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</si>
  <si>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</si>
  <si>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</si>
  <si>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</si>
  <si>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</si>
  <si>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</si>
  <si>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</si>
  <si>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</si>
  <si>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</si>
  <si>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</si>
  <si>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</si>
  <si>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</si>
  <si>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</si>
  <si>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</si>
  <si>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</si>
  <si>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</si>
  <si>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</si>
  <si>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</si>
  <si>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</si>
  <si>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</si>
  <si>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</si>
  <si>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</si>
  <si>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</si>
  <si>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</si>
  <si>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</si>
  <si>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</si>
  <si>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</si>
  <si>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</si>
  <si>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</si>
  <si>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</si>
  <si>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</si>
  <si>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</si>
  <si>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</si>
  <si>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</si>
  <si>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</si>
  <si>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</si>
  <si>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</si>
  <si>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</si>
  <si>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</si>
  <si>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</si>
  <si>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</si>
  <si>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</si>
  <si>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</si>
  <si>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</si>
  <si>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</si>
  <si>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</si>
  <si>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</si>
  <si>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</si>
  <si>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</si>
  <si>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</si>
  <si>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</si>
  <si>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</si>
  <si>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</si>
  <si>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</si>
  <si>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</si>
  <si>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</si>
  <si>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</si>
  <si>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</si>
  <si>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</si>
  <si>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</si>
  <si>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</si>
  <si>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</si>
  <si>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</si>
  <si>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</si>
  <si>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</si>
  <si>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</si>
  <si>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</si>
  <si>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</si>
  <si>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</si>
  <si>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</si>
  <si>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</si>
  <si>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</si>
  <si>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</si>
  <si>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</si>
  <si>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</si>
  <si>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</si>
  <si>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</si>
  <si>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</si>
  <si>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</si>
  <si>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</si>
  <si>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</si>
  <si>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</si>
  <si>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</si>
  <si>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</si>
  <si>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</si>
  <si>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</si>
  <si>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</si>
  <si>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</si>
  <si>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</si>
  <si>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</si>
  <si>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</si>
  <si>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</si>
  <si>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</si>
  <si>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</si>
  <si>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</si>
  <si>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</si>
  <si>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</si>
  <si>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</si>
  <si>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</si>
  <si>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</si>
  <si>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</si>
  <si>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</si>
  <si>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</si>
  <si>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</si>
  <si>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</si>
  <si>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</si>
  <si>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</si>
  <si>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</si>
  <si>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</si>
  <si>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</si>
  <si>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</si>
  <si>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</si>
  <si>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</si>
  <si>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</si>
  <si>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</si>
  <si>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</si>
  <si>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</si>
  <si>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</si>
  <si>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</si>
  <si>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</si>
  <si>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</si>
  <si>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</si>
  <si>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</si>
  <si>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</si>
  <si>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</si>
  <si>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</si>
  <si>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</si>
  <si>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</si>
  <si>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</si>
  <si>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</si>
  <si>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</si>
  <si>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</si>
  <si>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</si>
  <si>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</si>
  <si>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</si>
  <si>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</si>
  <si>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</si>
  <si>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</si>
  <si>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</si>
  <si>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</si>
  <si>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</si>
  <si>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</si>
  <si>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</si>
  <si>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</si>
  <si>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</si>
  <si>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</si>
  <si>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</si>
  <si>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</si>
  <si>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</si>
  <si>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</si>
  <si>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</si>
  <si>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</si>
  <si>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</si>
  <si>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</si>
  <si>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</si>
  <si>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</si>
  <si>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</si>
  <si>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</si>
  <si>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</si>
  <si>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</si>
  <si>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</si>
  <si>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</si>
  <si>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</si>
  <si>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</si>
  <si>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</si>
  <si>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</si>
  <si>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</si>
  <si>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</si>
  <si>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</si>
  <si>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</si>
  <si>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</si>
  <si>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</si>
  <si>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</si>
  <si>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</si>
  <si>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</si>
  <si>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</si>
  <si>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</si>
  <si>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</si>
  <si>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</si>
  <si>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</si>
  <si>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</si>
  <si>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</si>
  <si>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</si>
  <si>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</si>
  <si>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</si>
  <si>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</si>
  <si>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</si>
  <si>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</si>
  <si>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</si>
  <si>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</si>
  <si>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</si>
  <si>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</si>
  <si>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</si>
  <si>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</si>
  <si>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</si>
  <si>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</si>
  <si>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</si>
  <si>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</si>
  <si>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</si>
  <si>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</si>
  <si>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</si>
  <si>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</si>
  <si>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</si>
  <si>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</si>
  <si>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</si>
  <si>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</si>
  <si>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</si>
  <si>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</si>
  <si>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</si>
  <si>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</si>
  <si>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</si>
  <si>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</si>
  <si>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</si>
  <si>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</si>
  <si>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</si>
  <si>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</si>
  <si>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</si>
  <si>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</si>
  <si>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</si>
  <si>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</si>
  <si>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</si>
  <si>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</si>
  <si>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</si>
  <si>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</si>
  <si>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</si>
  <si>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</si>
  <si>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</si>
  <si>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</si>
  <si>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</si>
  <si>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</si>
  <si>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</si>
  <si>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</si>
  <si>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</si>
  <si>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</si>
  <si>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</si>
  <si>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</si>
  <si>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</si>
  <si>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</si>
  <si>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</si>
  <si>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</si>
  <si>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</si>
  <si>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</si>
  <si>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</si>
  <si>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</si>
  <si>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</si>
  <si>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</si>
  <si>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</si>
  <si>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</si>
  <si>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</si>
  <si>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</si>
  <si>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</si>
  <si>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</si>
  <si>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</si>
  <si>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</si>
  <si>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</si>
  <si>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</si>
  <si>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</si>
  <si>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</si>
  <si>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</si>
  <si>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</si>
  <si>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</si>
  <si>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</si>
  <si>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</si>
  <si>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</si>
  <si>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</si>
  <si>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</si>
  <si>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</si>
  <si>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</si>
  <si>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</si>
  <si>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</si>
  <si>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</si>
  <si>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</si>
  <si>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</si>
  <si>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</si>
  <si>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</si>
  <si>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</si>
  <si>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</si>
  <si>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</si>
  <si>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</si>
  <si>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</si>
  <si>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</si>
  <si>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</si>
  <si>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</si>
  <si>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</si>
  <si>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</si>
  <si>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</si>
  <si>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</si>
  <si>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</si>
  <si>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</si>
  <si>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</si>
  <si>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</si>
  <si>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</si>
  <si>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</si>
  <si>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</si>
  <si>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</si>
  <si>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</si>
  <si>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</si>
  <si>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</si>
  <si>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</si>
  <si>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</si>
  <si>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</si>
  <si>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</si>
  <si>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</si>
  <si>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</si>
  <si>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</si>
  <si>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</si>
  <si>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</si>
  <si>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</si>
  <si>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</si>
  <si>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</si>
  <si>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</si>
  <si>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</si>
  <si>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</si>
  <si>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</si>
  <si>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</si>
  <si>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</si>
  <si>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</si>
  <si>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</si>
  <si>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</si>
  <si>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</si>
  <si>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</si>
  <si>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</si>
  <si>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</si>
  <si>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</si>
  <si>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</si>
  <si>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</si>
  <si>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</si>
  <si>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</si>
  <si>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</si>
  <si>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</si>
  <si>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</si>
  <si>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</si>
  <si>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</si>
  <si>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</si>
  <si>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</si>
  <si>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</si>
  <si>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</si>
  <si>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</si>
  <si>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</si>
  <si>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</si>
  <si>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</si>
  <si>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</si>
  <si>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</si>
  <si>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</si>
  <si>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</si>
  <si>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</si>
  <si>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</si>
  <si>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</si>
  <si>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</si>
  <si>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</si>
  <si>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</si>
  <si>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</si>
  <si>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</si>
  <si>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</si>
  <si>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</si>
  <si>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</si>
  <si>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</si>
  <si>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</si>
  <si>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</si>
  <si>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</si>
  <si>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</si>
  <si>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</si>
  <si>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</si>
  <si>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</si>
  <si>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</si>
  <si>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</si>
  <si>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</si>
  <si>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</si>
  <si>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</si>
  <si>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</si>
  <si>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</si>
  <si>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</si>
  <si>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</si>
  <si>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</si>
  <si>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</si>
  <si>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</si>
  <si>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</si>
  <si>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</si>
  <si>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</si>
  <si>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</si>
  <si>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</si>
  <si>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</si>
  <si>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</si>
  <si>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</si>
  <si>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</si>
  <si>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</si>
  <si>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</si>
  <si>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</si>
  <si>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</si>
  <si>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</si>
  <si>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</si>
  <si>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</si>
  <si>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</si>
  <si>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</si>
  <si>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</si>
  <si>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</si>
  <si>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</si>
  <si>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</si>
  <si>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</si>
  <si>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</si>
  <si>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</si>
  <si>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</si>
  <si>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</si>
  <si>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</si>
  <si>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</si>
  <si>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</si>
  <si>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</si>
  <si>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</si>
  <si>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</si>
  <si>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</si>
  <si>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</si>
  <si>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</si>
  <si>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</si>
  <si>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</si>
  <si>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</si>
  <si>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</si>
  <si>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</si>
  <si>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</si>
  <si>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</si>
  <si>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</si>
  <si>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</si>
  <si>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</si>
  <si>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</si>
  <si>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</si>
  <si>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</si>
  <si>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</si>
  <si>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</si>
  <si>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</si>
  <si>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</si>
  <si>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</si>
  <si>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</si>
  <si>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</si>
  <si>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</si>
  <si>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</si>
  <si>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</si>
  <si>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</si>
  <si>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</si>
  <si>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</si>
  <si>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</si>
  <si>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</si>
  <si>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</si>
  <si>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</si>
  <si>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</si>
  <si>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</si>
  <si>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</si>
  <si>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</si>
  <si>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</si>
  <si>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</si>
  <si>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</si>
  <si>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</si>
  <si>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</si>
  <si>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</si>
  <si>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</si>
  <si>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</si>
  <si>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</si>
  <si>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</si>
  <si>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</si>
  <si>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</si>
  <si>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</si>
  <si>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</si>
  <si>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</si>
  <si>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</si>
  <si>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</si>
  <si>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</si>
  <si>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</si>
  <si>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</si>
  <si>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</si>
  <si>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</si>
  <si>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</si>
  <si>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</si>
  <si>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</si>
  <si>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</si>
  <si>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</si>
  <si>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</si>
  <si>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</si>
  <si>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</si>
  <si>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</si>
  <si>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</si>
  <si>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</si>
  <si>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</si>
  <si>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</si>
  <si>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</si>
  <si>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</si>
  <si>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</si>
  <si>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</si>
  <si>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</si>
  <si>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</si>
  <si>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</si>
  <si>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</si>
  <si>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</si>
  <si>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</si>
  <si>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</si>
  <si>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</si>
  <si>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</si>
  <si>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</si>
  <si>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</si>
  <si>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</si>
  <si>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</si>
  <si>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</si>
  <si>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</si>
  <si>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</si>
  <si>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</si>
  <si>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</si>
  <si>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</si>
  <si>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</si>
  <si>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</si>
  <si>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</si>
  <si>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</si>
  <si>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</si>
  <si>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</si>
  <si>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</si>
  <si>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</si>
  <si>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</si>
  <si>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</si>
  <si>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</si>
  <si>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</si>
  <si>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</si>
  <si>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</si>
  <si>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</si>
  <si>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</si>
  <si>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</si>
  <si>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</si>
  <si>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</si>
  <si>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</si>
  <si>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</si>
  <si>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</si>
  <si>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</si>
  <si>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</si>
  <si>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</si>
  <si>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</si>
  <si>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</si>
  <si>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</si>
  <si>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</si>
  <si>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</si>
  <si>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</si>
  <si>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</si>
  <si>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</si>
  <si>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</si>
  <si>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</si>
  <si>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</si>
  <si>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</si>
  <si>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</si>
  <si>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</si>
  <si>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</si>
  <si>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</si>
  <si>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</si>
  <si>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</si>
  <si>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</si>
  <si>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</si>
  <si>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</si>
  <si>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</si>
  <si>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</si>
  <si>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</si>
  <si>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</si>
  <si>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</si>
  <si>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</si>
  <si>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</si>
  <si>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</si>
  <si>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</si>
  <si>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</si>
  <si>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</si>
  <si>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</si>
  <si>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</si>
  <si>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</si>
  <si>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</si>
  <si>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</si>
  <si>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</si>
  <si>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</si>
  <si>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</si>
  <si>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</si>
  <si>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</si>
  <si>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</si>
  <si>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</si>
  <si>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</si>
  <si>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</si>
  <si>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</si>
  <si>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</si>
  <si>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</si>
  <si>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</si>
  <si>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</si>
  <si>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</si>
  <si>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</si>
  <si>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</si>
  <si>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</si>
  <si>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</si>
  <si>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</si>
  <si>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</si>
  <si>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</si>
  <si>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</si>
  <si>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</si>
  <si>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</si>
  <si>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</si>
  <si>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</si>
  <si>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</si>
  <si>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</si>
  <si>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</si>
  <si>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</si>
  <si>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</si>
  <si>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</si>
  <si>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</si>
  <si>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</si>
  <si>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</si>
  <si>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</si>
  <si>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</si>
  <si>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</si>
  <si>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</si>
  <si>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</si>
  <si>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</si>
  <si>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</si>
  <si>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</si>
  <si>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</si>
  <si>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</si>
  <si>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</si>
  <si>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</si>
  <si>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</si>
  <si>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</si>
  <si>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</si>
  <si>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</si>
  <si>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</si>
  <si>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</si>
  <si>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</si>
  <si>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</si>
  <si>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</si>
  <si>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</si>
  <si>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</si>
  <si>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</si>
  <si>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</si>
  <si>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</si>
  <si>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</si>
  <si>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</si>
  <si>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</si>
  <si>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</si>
  <si>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</si>
  <si>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</si>
  <si>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</si>
  <si>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</si>
  <si>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</si>
  <si>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</si>
  <si>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</si>
  <si>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</si>
  <si>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</si>
  <si>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</si>
  <si>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</si>
  <si>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</si>
  <si>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</si>
  <si>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</si>
  <si>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</si>
  <si>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</si>
  <si>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</si>
  <si>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</si>
  <si>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</si>
  <si>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</si>
  <si>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</si>
  <si>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</si>
  <si>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</si>
  <si>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</si>
  <si>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</si>
  <si>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</si>
  <si>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</si>
  <si>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</si>
  <si>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</si>
  <si>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</si>
  <si>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</si>
  <si>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</si>
  <si>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</si>
  <si>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</si>
  <si>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</si>
  <si>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</si>
  <si>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</si>
  <si>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</si>
  <si>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</si>
  <si>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</si>
  <si>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</si>
  <si>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</si>
  <si>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</si>
  <si>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</si>
  <si>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</si>
  <si>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</si>
  <si>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</si>
  <si>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</si>
  <si>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</si>
  <si>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</si>
  <si>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</si>
  <si>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</si>
  <si>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</si>
  <si>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</si>
  <si>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</si>
  <si>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</si>
  <si>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</si>
  <si>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</si>
  <si>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</si>
  <si>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</si>
  <si>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</si>
  <si>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</si>
  <si>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</si>
  <si>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</si>
  <si>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</si>
  <si>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</si>
  <si>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</si>
  <si>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</si>
  <si>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</si>
  <si>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</si>
  <si>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</si>
  <si>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</si>
  <si>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</si>
  <si>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</si>
  <si>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</si>
  <si>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</si>
  <si>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</si>
  <si>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</si>
  <si>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</si>
  <si>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</si>
  <si>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</si>
  <si>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</si>
  <si>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</si>
  <si>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</si>
  <si>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</si>
  <si>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</si>
  <si>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</si>
  <si>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</si>
  <si>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</si>
  <si>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</si>
  <si>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</si>
  <si>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</si>
  <si>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</si>
  <si>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</si>
  <si>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</si>
  <si>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</si>
  <si>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</si>
  <si>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</si>
  <si>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</si>
  <si>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</si>
  <si>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</si>
  <si>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</si>
  <si>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</si>
  <si>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</si>
  <si>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</si>
  <si>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</si>
  <si>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</si>
  <si>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</si>
  <si>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</si>
  <si>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</si>
  <si>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</si>
  <si>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</si>
  <si>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</si>
  <si>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</si>
  <si>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</si>
  <si>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</si>
  <si>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</si>
  <si>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</si>
  <si>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</si>
  <si>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</si>
  <si>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</si>
  <si>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</si>
  <si>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</si>
  <si>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</si>
  <si>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</si>
  <si>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</si>
  <si>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</si>
  <si>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</si>
  <si>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</si>
  <si>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</si>
  <si>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</si>
  <si>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</si>
  <si>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</si>
  <si>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</si>
  <si>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</si>
  <si>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</si>
  <si>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</si>
  <si>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</si>
  <si>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</si>
  <si>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</si>
  <si>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</si>
  <si>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</si>
  <si>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</si>
  <si>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</si>
  <si>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</si>
  <si>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</si>
  <si>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</si>
  <si>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</si>
  <si>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</si>
  <si>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</si>
  <si>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</si>
  <si>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</si>
  <si>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</si>
  <si>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</si>
  <si>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</si>
  <si>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</si>
  <si>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</si>
  <si>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</si>
  <si>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</si>
  <si>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</si>
  <si>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</si>
  <si>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</si>
  <si>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</si>
  <si>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</si>
  <si>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</si>
  <si>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</si>
  <si>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</si>
  <si>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</si>
  <si>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</si>
  <si>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</si>
  <si>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</si>
  <si>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</si>
  <si>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</si>
  <si>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</si>
  <si>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</si>
  <si>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</si>
  <si>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</si>
  <si>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</si>
  <si>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</si>
  <si>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</si>
  <si>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</si>
  <si>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</si>
  <si>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</si>
  <si>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</si>
  <si>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</si>
  <si>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</si>
  <si>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</si>
  <si>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</si>
  <si>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</si>
  <si>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</si>
  <si>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</si>
  <si>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</si>
  <si>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</si>
  <si>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</si>
  <si>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</si>
  <si>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</si>
  <si>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</si>
  <si>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</si>
  <si>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</si>
  <si>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</si>
  <si>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</si>
  <si>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</si>
  <si>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</si>
  <si>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</si>
  <si>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</si>
  <si>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</si>
  <si>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</si>
  <si>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</si>
  <si>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</si>
  <si>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</si>
  <si>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</si>
  <si>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</si>
  <si>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</si>
  <si>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</si>
  <si>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</si>
  <si>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</si>
  <si>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</si>
  <si>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</si>
  <si>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</si>
  <si>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</si>
  <si>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</si>
  <si>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</si>
  <si>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</si>
  <si>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</si>
  <si>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</si>
  <si>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</si>
  <si>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</si>
  <si>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</si>
  <si>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</si>
  <si>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</si>
  <si>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</si>
  <si>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</si>
  <si>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</si>
  <si>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</si>
  <si>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</si>
  <si>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</si>
  <si>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</si>
  <si>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</si>
  <si>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</si>
  <si>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</si>
  <si>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</si>
  <si>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</si>
  <si>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</si>
  <si>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</si>
  <si>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</si>
  <si>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</si>
  <si>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</si>
  <si>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</si>
  <si>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</si>
  <si>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</si>
  <si>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</si>
  <si>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</si>
  <si>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</si>
  <si>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</si>
  <si>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</si>
  <si>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</si>
  <si>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</si>
  <si>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</si>
  <si>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</si>
  <si>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</si>
  <si>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</si>
  <si>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</si>
  <si>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</si>
  <si>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</si>
  <si>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</si>
  <si>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</si>
  <si>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</si>
  <si>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</si>
  <si>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</si>
  <si>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</si>
  <si>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</si>
  <si>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</si>
  <si>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</si>
  <si>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</si>
  <si>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</si>
  <si>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</si>
  <si>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</si>
  <si>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</si>
  <si>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</si>
  <si>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</si>
  <si>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</si>
  <si>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</si>
  <si>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</si>
  <si>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</si>
  <si>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</si>
  <si>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</si>
  <si>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</si>
  <si>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</si>
  <si>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</si>
  <si>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</si>
  <si>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</si>
  <si>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</si>
  <si>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</si>
  <si>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</si>
  <si>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</si>
  <si>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</si>
  <si>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</si>
  <si>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</si>
  <si>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</si>
  <si>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</si>
  <si>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</si>
  <si>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</si>
  <si>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</si>
  <si>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</si>
  <si>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</si>
  <si>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</si>
  <si>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</si>
  <si>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</si>
  <si>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</si>
  <si>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</si>
  <si>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</si>
  <si>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</si>
  <si>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</si>
  <si>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</si>
  <si>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</si>
  <si>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</si>
  <si>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</si>
  <si>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</si>
  <si>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</si>
  <si>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</si>
  <si>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</si>
  <si>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</si>
  <si>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</si>
  <si>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</si>
  <si>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</si>
  <si>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</si>
  <si>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</si>
  <si>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</si>
  <si>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</si>
  <si>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</si>
  <si>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</si>
  <si>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</si>
  <si>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</si>
  <si>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</si>
  <si>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</si>
  <si>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</si>
  <si>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</si>
  <si>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</si>
  <si>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</si>
  <si>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</si>
  <si>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</si>
  <si>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</si>
  <si>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</si>
  <si>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</si>
  <si>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</si>
  <si>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</si>
  <si>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</si>
  <si>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</si>
  <si>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</si>
  <si>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</si>
  <si>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</si>
  <si>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</si>
  <si>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</si>
  <si>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</si>
  <si>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</si>
  <si>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</si>
  <si>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</si>
  <si>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</si>
  <si>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</si>
  <si>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</si>
  <si>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</si>
  <si>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</si>
  <si>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</si>
  <si>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</si>
  <si>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</si>
  <si>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</si>
  <si>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</si>
  <si>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</si>
  <si>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</si>
  <si>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</si>
  <si>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</si>
  <si>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</si>
  <si>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</si>
  <si>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</si>
  <si>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</si>
  <si>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</si>
  <si>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</si>
  <si>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</si>
  <si>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</si>
  <si>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</si>
  <si>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</si>
  <si>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</si>
  <si>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</si>
  <si>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</si>
  <si>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</si>
  <si>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</si>
  <si>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</si>
  <si>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</si>
  <si>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</si>
  <si>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</si>
  <si>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</si>
  <si>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</si>
  <si>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</si>
  <si>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</si>
  <si>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</si>
  <si>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</si>
  <si>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</si>
  <si>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</si>
  <si>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</si>
  <si>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</si>
  <si>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</si>
  <si>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</si>
  <si>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</si>
  <si>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</si>
  <si>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</si>
  <si>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</si>
  <si>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</si>
  <si>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</si>
  <si>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</si>
  <si>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</si>
  <si>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</si>
  <si>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</si>
  <si>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</si>
  <si>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</si>
  <si>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</si>
  <si>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</si>
  <si>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</si>
  <si>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</si>
  <si>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</si>
  <si>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</si>
  <si>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</si>
  <si>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</si>
  <si>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</si>
  <si>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</si>
  <si>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</si>
  <si>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</si>
  <si>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</si>
  <si>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</si>
  <si>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</si>
  <si>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</si>
  <si>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</si>
  <si>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</si>
  <si>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</si>
  <si>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</si>
  <si>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</si>
  <si>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</si>
  <si>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</si>
  <si>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</si>
  <si>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</si>
  <si>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</si>
  <si>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</si>
  <si>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</si>
  <si>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</si>
  <si>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</si>
  <si>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</si>
  <si>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</si>
  <si>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</si>
  <si>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</si>
  <si>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</si>
  <si>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</si>
  <si>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</si>
  <si>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</si>
  <si>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</si>
  <si>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</si>
  <si>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</si>
  <si>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</si>
  <si>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</si>
  <si>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</si>
  <si>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</si>
  <si>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</si>
  <si>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</si>
  <si>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</si>
  <si>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</si>
  <si>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</si>
  <si>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</si>
  <si>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</si>
  <si>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</si>
  <si>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</si>
  <si>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</si>
  <si>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</si>
  <si>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</si>
  <si>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</si>
  <si>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</si>
  <si>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</si>
  <si>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</si>
  <si>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</si>
  <si>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</si>
  <si>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</si>
  <si>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</si>
  <si>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</si>
  <si>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</si>
  <si>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</si>
  <si>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</si>
  <si>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</si>
  <si>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</si>
  <si>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</si>
  <si>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</si>
  <si>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</si>
  <si>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</si>
  <si>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</si>
  <si>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</si>
  <si>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</si>
  <si>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</si>
  <si>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</si>
  <si>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</si>
  <si>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</si>
  <si>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</si>
  <si>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</si>
  <si>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</si>
  <si>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</si>
  <si>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</si>
  <si>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</si>
  <si>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</si>
  <si>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</si>
  <si>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</si>
  <si>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</si>
  <si>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</si>
  <si>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</si>
  <si>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</si>
  <si>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</si>
  <si>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</si>
  <si>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</si>
  <si>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</si>
  <si>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</si>
  <si>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</si>
  <si>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</si>
  <si>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</si>
  <si>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</si>
  <si>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</si>
  <si>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</si>
  <si>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</si>
  <si>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</si>
  <si>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</si>
  <si>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</si>
  <si>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</si>
  <si>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</si>
  <si>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</si>
  <si>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</si>
  <si>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</si>
  <si>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</si>
  <si>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</si>
  <si>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</si>
  <si>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</si>
  <si>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</si>
  <si>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</si>
  <si>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</si>
  <si>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</si>
  <si>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</si>
  <si>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</si>
  <si>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</si>
  <si>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</si>
  <si>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</si>
  <si>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</si>
  <si>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</si>
  <si>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</si>
  <si>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</si>
  <si>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</si>
  <si>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</si>
  <si>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</si>
  <si>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</si>
  <si>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</si>
  <si>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</si>
  <si>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</si>
  <si>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</si>
  <si>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</si>
  <si>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</si>
  <si>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</si>
  <si>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</si>
  <si>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</si>
  <si>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</si>
  <si>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</si>
  <si>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</si>
  <si>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</si>
  <si>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</si>
  <si>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</si>
  <si>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</si>
  <si>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</si>
  <si>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</si>
  <si>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</si>
  <si>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</si>
  <si>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</si>
  <si>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</si>
  <si>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</si>
  <si>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</si>
  <si>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</si>
  <si>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</si>
  <si>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</si>
  <si>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</si>
  <si>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</si>
  <si>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</si>
  <si>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</si>
  <si>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</si>
  <si>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</si>
  <si>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</si>
  <si>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</si>
  <si>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</si>
  <si>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</si>
  <si>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</si>
  <si>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</si>
  <si>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</si>
  <si>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</si>
  <si>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</si>
  <si>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</si>
  <si>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</si>
  <si>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</si>
  <si>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</si>
  <si>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</si>
  <si>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</si>
  <si>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</si>
  <si>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</si>
  <si>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</si>
  <si>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</si>
  <si>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</si>
  <si>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</si>
  <si>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</si>
  <si>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</si>
  <si>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</si>
  <si>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</si>
  <si>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</si>
  <si>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</si>
  <si>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</si>
  <si>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</si>
  <si>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</si>
  <si>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</si>
  <si>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</si>
  <si>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</si>
  <si>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</si>
  <si>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</si>
  <si>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</si>
  <si>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</si>
  <si>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</si>
  <si>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</si>
  <si>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</si>
  <si>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</si>
  <si>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</si>
  <si>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</si>
  <si>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</si>
  <si>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</si>
  <si>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</si>
  <si>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</si>
  <si>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</si>
  <si>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</si>
  <si>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</si>
  <si>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</si>
  <si>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</si>
  <si>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</si>
  <si>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</si>
  <si>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</si>
  <si>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</si>
  <si>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</si>
  <si>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</si>
  <si>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</si>
  <si>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</si>
  <si>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</si>
  <si>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</si>
  <si>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</si>
  <si>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</si>
  <si>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</si>
  <si>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</si>
  <si>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</si>
  <si>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</si>
  <si>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</si>
  <si>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</si>
  <si>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</si>
  <si>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</si>
  <si>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</si>
  <si>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</si>
  <si>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</si>
  <si>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</si>
  <si>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</si>
  <si>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</si>
  <si>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</si>
  <si>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</si>
  <si>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</si>
  <si>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</si>
  <si>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</si>
  <si>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</si>
  <si>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</si>
  <si>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</si>
  <si>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</si>
  <si>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</si>
  <si>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</si>
  <si>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</si>
  <si>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</si>
  <si>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</si>
  <si>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</si>
  <si>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</si>
  <si>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</si>
  <si>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</si>
  <si>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</si>
  <si>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</si>
  <si>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</si>
  <si>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</si>
  <si>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</si>
  <si>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</si>
  <si>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</si>
  <si>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</si>
  <si>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</si>
  <si>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</si>
  <si>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</si>
  <si>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</si>
  <si>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</si>
  <si>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</si>
  <si>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</si>
  <si>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</si>
  <si>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</si>
  <si>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</si>
  <si>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</si>
  <si>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</si>
  <si>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</si>
  <si>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</si>
  <si>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</si>
  <si>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</si>
  <si>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</si>
  <si>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</si>
  <si>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</si>
  <si>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</si>
  <si>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</si>
  <si>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</si>
  <si>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</si>
  <si>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</si>
  <si>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</si>
  <si>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</si>
  <si>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</si>
  <si>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</si>
  <si>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</si>
  <si>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</si>
  <si>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</si>
  <si>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</si>
  <si>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</si>
  <si>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</si>
  <si>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</si>
  <si>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</si>
  <si>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</si>
  <si>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</si>
  <si>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</si>
  <si>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</si>
  <si>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</si>
  <si>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</si>
  <si>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</si>
  <si>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</si>
  <si>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</si>
  <si>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</si>
  <si>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</si>
  <si>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</si>
  <si>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</si>
  <si>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</si>
  <si>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</si>
  <si>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</si>
  <si>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</si>
  <si>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</si>
  <si>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</si>
  <si>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</si>
  <si>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</si>
  <si>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</si>
  <si>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</si>
  <si>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</si>
  <si>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</si>
  <si>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</si>
  <si>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</si>
  <si>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</si>
  <si>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</si>
  <si>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</si>
  <si>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JOSE LUIS CATAÑO ECHEVERRI</t>
  </si>
  <si>
    <t>CALLE 26 No 17 A 38</t>
  </si>
  <si>
    <t>3217647239</t>
  </si>
  <si>
    <t>Calle 26 No 17 A 38</t>
  </si>
  <si>
    <t>funclavid@gmail.com</t>
  </si>
  <si>
    <t>2021808001512020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</si>
</sst>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5" fontId="3" fillId="3" borderId="1" xfId="0" applyNumberFormat="1" applyFont="1" applyFill="1" applyBorder="1" applyAlignment="1" applyProtection="1">
      <alignmen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1" zoomScale="85" zoomScaleNormal="85" zoomScaleSheetLayoutView="40" zoomScalePageLayoutView="40" workbookViewId="0">
      <selection activeCell="M23" sqref="M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2654</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163</v>
      </c>
      <c r="I15" s="32" t="s">
        <v>2624</v>
      </c>
      <c r="J15" s="107" t="s">
        <v>2626</v>
      </c>
      <c r="L15" s="217" t="s">
        <v>8</v>
      </c>
      <c r="M15" s="217"/>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6"/>
      <c r="I20" s="142" t="s">
        <v>163</v>
      </c>
      <c r="J20" s="143" t="s">
        <v>173</v>
      </c>
      <c r="K20" s="144">
        <v>4396227245</v>
      </c>
      <c r="L20" s="145">
        <v>44197</v>
      </c>
      <c r="M20" s="145">
        <v>44561</v>
      </c>
      <c r="N20" s="128">
        <f>+(M20-L20)/30</f>
        <v>12.133333333333333</v>
      </c>
      <c r="O20" s="131"/>
      <c r="U20" s="127"/>
      <c r="V20" s="104">
        <f ca="1">NOW()</f>
        <v>44193.064722916664</v>
      </c>
      <c r="W20" s="104">
        <f ca="1">NOW()</f>
        <v>44193.064722916664</v>
      </c>
    </row>
    <row r="21" spans="1:23" ht="30" customHeight="1" outlineLevel="1" x14ac:dyDescent="0.25">
      <c r="A21" s="9"/>
      <c r="B21" s="71"/>
      <c r="C21" s="5"/>
      <c r="D21" s="5"/>
      <c r="E21" s="5"/>
      <c r="F21" s="5"/>
      <c r="G21" s="5"/>
      <c r="H21" s="70"/>
      <c r="I21" s="142" t="s">
        <v>163</v>
      </c>
      <c r="J21" s="143" t="s">
        <v>123</v>
      </c>
      <c r="K21" s="144"/>
      <c r="L21" s="145"/>
      <c r="M21" s="145"/>
      <c r="N21" s="128">
        <f t="shared" ref="N21:N35" si="0">+(M21-L21)/30</f>
        <v>0</v>
      </c>
      <c r="O21" s="132"/>
    </row>
    <row r="22" spans="1:23" ht="30" customHeight="1" outlineLevel="1" x14ac:dyDescent="0.25">
      <c r="A22" s="9"/>
      <c r="B22" s="71"/>
      <c r="C22" s="5"/>
      <c r="D22" s="5"/>
      <c r="E22" s="5"/>
      <c r="F22" s="5"/>
      <c r="G22" s="5"/>
      <c r="H22" s="70"/>
      <c r="I22" s="142" t="s">
        <v>163</v>
      </c>
      <c r="J22" s="143" t="s">
        <v>171</v>
      </c>
      <c r="K22" s="144"/>
      <c r="L22" s="145"/>
      <c r="M22" s="145"/>
      <c r="N22" s="129">
        <f t="shared" ref="N22:N33" si="1">+(M22-L22)/30</f>
        <v>0</v>
      </c>
      <c r="O22" s="132"/>
    </row>
    <row r="23" spans="1:23" ht="30" customHeight="1" outlineLevel="1" x14ac:dyDescent="0.25">
      <c r="A23" s="9"/>
      <c r="B23" s="101"/>
      <c r="C23" s="21"/>
      <c r="D23" s="21"/>
      <c r="E23" s="21"/>
      <c r="F23" s="5"/>
      <c r="G23" s="5"/>
      <c r="H23" s="70"/>
      <c r="I23" s="142" t="s">
        <v>163</v>
      </c>
      <c r="J23" s="143" t="s">
        <v>168</v>
      </c>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231" t="str">
        <f>VLOOKUP(B20,EAS!A2:B1439,2,0)</f>
        <v>FUNDACION CLAMOR POR LA VIDA</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2699</v>
      </c>
      <c r="J39" s="226"/>
      <c r="K39" s="226"/>
      <c r="L39" s="226"/>
      <c r="M39" s="226"/>
      <c r="N39" s="226"/>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2655</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244">
        <v>43909</v>
      </c>
      <c r="F48" s="244">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244">
        <v>43909</v>
      </c>
      <c r="F49" s="244">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244">
        <v>43909</v>
      </c>
      <c r="F50" s="244">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244">
        <v>43909</v>
      </c>
      <c r="F51" s="244">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244">
        <v>43909</v>
      </c>
      <c r="F52" s="244">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2656</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8" t="s">
        <v>9</v>
      </c>
      <c r="J112" s="189"/>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244">
        <v>43909</v>
      </c>
      <c r="F114" s="244">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244">
        <v>43909</v>
      </c>
      <c r="F115" s="244">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244">
        <v>43909</v>
      </c>
      <c r="F116" s="244">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244">
        <v>43909</v>
      </c>
      <c r="F117" s="244">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244">
        <v>43909</v>
      </c>
      <c r="F118" s="244">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7" t="s">
        <v>2658</v>
      </c>
      <c r="C168" s="227"/>
      <c r="D168" s="227"/>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171" t="s">
        <v>2675</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2672</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210" t="s">
        <v>2669</v>
      </c>
      <c r="C179" s="210"/>
      <c r="D179" s="210"/>
      <c r="E179" s="164">
        <v>0.02</v>
      </c>
      <c r="F179" s="163">
        <v>0.01</v>
      </c>
      <c r="G179" s="158">
        <f>IF(F179&gt;0,SUM(E179+F179),"")</f>
        <v>0.03</v>
      </c>
      <c r="H179" s="5"/>
      <c r="I179" s="210" t="s">
        <v>2671</v>
      </c>
      <c r="J179" s="210"/>
      <c r="K179" s="210"/>
      <c r="L179" s="210"/>
      <c r="M179" s="165">
        <v>0.02</v>
      </c>
      <c r="O179" s="8"/>
      <c r="Q179" s="19"/>
      <c r="R179" s="152">
        <f>IF(M179&gt;0,SUM(L179+M179),"")</f>
        <v>0.02</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131886817.34999999</v>
      </c>
      <c r="F185" s="92"/>
      <c r="G185" s="93"/>
      <c r="H185" s="88"/>
      <c r="I185" s="90" t="s">
        <v>2627</v>
      </c>
      <c r="J185" s="159">
        <f>+SUM(M179:M183)</f>
        <v>0.02</v>
      </c>
      <c r="K185" s="229" t="s">
        <v>2628</v>
      </c>
      <c r="L185" s="229"/>
      <c r="M185" s="94">
        <f>+J185*(SUM(K20:K35))</f>
        <v>87924544.900000006</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7" t="s">
        <v>2636</v>
      </c>
      <c r="C192" s="187"/>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2700</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2659</v>
      </c>
      <c r="C199" s="228"/>
      <c r="D199" s="228"/>
      <c r="E199" s="228"/>
      <c r="F199" s="228"/>
      <c r="G199" s="228"/>
      <c r="H199" s="228"/>
      <c r="I199" s="228"/>
      <c r="J199" s="228"/>
      <c r="K199" s="228"/>
      <c r="L199" s="228"/>
      <c r="M199" s="228"/>
      <c r="N199" s="228"/>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2701</v>
      </c>
      <c r="J211" s="27" t="s">
        <v>2622</v>
      </c>
      <c r="K211" s="141" t="s">
        <v>2703</v>
      </c>
      <c r="L211" s="21"/>
      <c r="M211" s="21"/>
      <c r="N211" s="21"/>
      <c r="O211" s="8"/>
    </row>
    <row r="212" spans="1:15" x14ac:dyDescent="0.25">
      <c r="A212" s="9"/>
      <c r="B212" s="27" t="s">
        <v>2619</v>
      </c>
      <c r="C212" s="140" t="s">
        <v>2700</v>
      </c>
      <c r="D212" s="21"/>
      <c r="G212" s="27" t="s">
        <v>2621</v>
      </c>
      <c r="H212" s="141" t="s">
        <v>2702</v>
      </c>
      <c r="J212" s="27" t="s">
        <v>2623</v>
      </c>
      <c r="K212" s="1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4fb10211-09fb-4e80-9f0b-184718d5d98c"/>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2020-12-28T06:31:42Z</cp:lastPrinted>
  <dcterms:created xsi:type="dcterms:W3CDTF">2020-10-14T21:57:42Z</dcterms:created>
  <dcterms:modified xsi:type="dcterms:W3CDTF">2020-12-28T06:33:28Z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