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MAGDALENA\Nueva carpeta\2021-47-10001229_ESTRELLAS_PARA_LA_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<sst xmlns="http://schemas.openxmlformats.org/spreadsheetml/2006/main" count="4726" uniqueCount="2746">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</sst>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9"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44193.722991319446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1" t="str">
        <f>HYPERLINK("#Integrante_1!A109","CAPACIDAD RESIDUAL")</f>
        <v>CAPACIDAD RESIDUAL</v>
      </c>
      <c r="F8" s="212"/>
      <c r="G8" s="213"/>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1" t="str">
        <f>HYPERLINK("#Integrante_1!A162","TALENTO HUMANO")</f>
        <v>TALENTO HUMANO</v>
      </c>
      <c r="F9" s="212"/>
      <c r="G9" s="21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1" t="str">
        <f>HYPERLINK("#Integrante_1!F162","INFRAESTRUCTURA")</f>
        <v>INFRAESTRUCTURA</v>
      </c>
      <c r="F10" s="212"/>
      <c r="G10" s="213"/>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711</v>
      </c>
      <c r="I15" s="32" t="s">
        <v>2629</v>
      </c>
      <c r="J15" s="110" t="s">
        <v>2637</v>
      </c>
      <c r="L15" s="204" t="s">
        <v>8</v>
      </c>
      <c r="M15" s="20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14"/>
      <c r="I20" s="150" t="s">
        <v>711</v>
      </c>
      <c r="J20" s="151" t="s">
        <v>719</v>
      </c>
      <c r="K20" s="152">
        <v>5527485383</v>
      </c>
      <c r="L20" s="153"/>
      <c r="M20" s="153">
        <v>44561</v>
      </c>
      <c r="N20" s="136">
        <f>+(M20-L20)/30</f>
        <v>1485.3666666666666</v>
      </c>
      <c r="O20" s="139"/>
      <c r="U20" s="135"/>
      <c r="V20" s="107">
        <f ca="1">NOW()</f>
        <v>44193.722991319446</v>
      </c>
      <c r="W20" s="107">
        <f ca="1">NOW()</f>
        <v>44193.722991319446</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SOCIOCULTURAL AFRODECENDIENTE ATAOLE</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2682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2710</v>
      </c>
      <c r="C48" s="114" t="s">
        <v>31</v>
      </c>
      <c r="D48" s="112" t="s">
        <v>2712</v>
      </c>
      <c r="E48" s="146">
        <v>42079</v>
      </c>
      <c r="F48" s="146">
        <v>42369</v>
      </c>
      <c r="G48" s="173">
        <f>IF(AND(E48&lt;&gt;"",F48&lt;&gt;""),((F48-E48)/30),"")</f>
        <v>9.6666666666666661</v>
      </c>
      <c r="H48" s="116" t="s">
        <v>2730</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2711</v>
      </c>
      <c r="C49" s="114" t="s">
        <v>31</v>
      </c>
      <c r="D49" s="112" t="s">
        <v>2713</v>
      </c>
      <c r="E49" s="146">
        <v>42401</v>
      </c>
      <c r="F49" s="146">
        <v>42719</v>
      </c>
      <c r="G49" s="173">
        <f t="shared" ref="G49:G107" si="2">IF(AND(E49&lt;&gt;"",F49&lt;&gt;""),((F49-E49)/30),"")</f>
        <v>10.6</v>
      </c>
      <c r="H49" s="116" t="s">
        <v>2731</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2711</v>
      </c>
      <c r="C50" s="114" t="s">
        <v>31</v>
      </c>
      <c r="D50" s="112" t="s">
        <v>2714</v>
      </c>
      <c r="E50" s="146">
        <v>42675</v>
      </c>
      <c r="F50" s="146">
        <v>43312</v>
      </c>
      <c r="G50" s="173">
        <f t="shared" si="2"/>
        <v>21.233333333333334</v>
      </c>
      <c r="H50" s="121" t="s">
        <v>2732</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2711</v>
      </c>
      <c r="C51" s="114" t="s">
        <v>31</v>
      </c>
      <c r="D51" s="112" t="s">
        <v>2715</v>
      </c>
      <c r="E51" s="146">
        <v>42580</v>
      </c>
      <c r="F51" s="146">
        <v>42719</v>
      </c>
      <c r="G51" s="173">
        <f t="shared" si="2"/>
        <v>4.6333333333333337</v>
      </c>
      <c r="H51" s="116" t="s">
        <v>2731</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2711</v>
      </c>
      <c r="C52" s="114" t="s">
        <v>31</v>
      </c>
      <c r="D52" s="112" t="s">
        <v>2716</v>
      </c>
      <c r="E52" s="146">
        <v>42580</v>
      </c>
      <c r="F52" s="146">
        <v>42719</v>
      </c>
      <c r="G52" s="173">
        <f t="shared" si="2"/>
        <v>4.6333333333333337</v>
      </c>
      <c r="H52" s="121" t="s">
        <v>2731</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2711</v>
      </c>
      <c r="C53" s="114" t="s">
        <v>31</v>
      </c>
      <c r="D53" s="112" t="s">
        <v>2717</v>
      </c>
      <c r="E53" s="146">
        <v>42720</v>
      </c>
      <c r="F53" s="146">
        <v>43084</v>
      </c>
      <c r="G53" s="173">
        <f t="shared" si="2"/>
        <v>12.133333333333333</v>
      </c>
      <c r="H53" s="121" t="s">
        <v>2733</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2711</v>
      </c>
      <c r="C54" s="114" t="s">
        <v>31</v>
      </c>
      <c r="D54" s="112" t="s">
        <v>2717</v>
      </c>
      <c r="E54" s="146">
        <v>42720</v>
      </c>
      <c r="F54" s="146">
        <v>43084</v>
      </c>
      <c r="G54" s="173">
        <f t="shared" si="2"/>
        <v>12.133333333333333</v>
      </c>
      <c r="H54" s="116" t="s">
        <v>2733</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2711</v>
      </c>
      <c r="C55" s="114" t="s">
        <v>31</v>
      </c>
      <c r="D55" s="112" t="s">
        <v>2718</v>
      </c>
      <c r="E55" s="146">
        <v>42720</v>
      </c>
      <c r="F55" s="146">
        <v>43084</v>
      </c>
      <c r="G55" s="173">
        <f t="shared" si="2"/>
        <v>12.133333333333333</v>
      </c>
      <c r="H55" s="116" t="s">
        <v>2733</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2711</v>
      </c>
      <c r="C56" s="114" t="s">
        <v>31</v>
      </c>
      <c r="D56" s="112" t="s">
        <v>2718</v>
      </c>
      <c r="E56" s="146">
        <v>42720</v>
      </c>
      <c r="F56" s="146">
        <v>43084</v>
      </c>
      <c r="G56" s="173">
        <f t="shared" si="2"/>
        <v>12.133333333333333</v>
      </c>
      <c r="H56" s="116" t="s">
        <v>2733</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2711</v>
      </c>
      <c r="C57" s="65" t="s">
        <v>31</v>
      </c>
      <c r="D57" s="63" t="s">
        <v>2719</v>
      </c>
      <c r="E57" s="146">
        <v>42410</v>
      </c>
      <c r="F57" s="146">
        <v>42719</v>
      </c>
      <c r="G57" s="173">
        <f t="shared" si="2"/>
        <v>10.3</v>
      </c>
      <c r="H57" s="64" t="s">
        <v>2731</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2711</v>
      </c>
      <c r="C58" s="65" t="s">
        <v>31</v>
      </c>
      <c r="D58" s="63" t="s">
        <v>2720</v>
      </c>
      <c r="E58" s="146">
        <v>43071</v>
      </c>
      <c r="F58" s="146">
        <v>43404</v>
      </c>
      <c r="G58" s="173">
        <f t="shared" si="2"/>
        <v>11.1</v>
      </c>
      <c r="H58" s="64" t="s">
        <v>2734</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2711</v>
      </c>
      <c r="C59" s="65" t="s">
        <v>31</v>
      </c>
      <c r="D59" s="63" t="s">
        <v>2721</v>
      </c>
      <c r="E59" s="146">
        <v>42426</v>
      </c>
      <c r="F59" s="146">
        <v>42735</v>
      </c>
      <c r="G59" s="173">
        <f t="shared" si="2"/>
        <v>10.3</v>
      </c>
      <c r="H59" s="64" t="s">
        <v>2735</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2711</v>
      </c>
      <c r="C60" s="65" t="s">
        <v>31</v>
      </c>
      <c r="D60" s="63" t="s">
        <v>2722</v>
      </c>
      <c r="E60" s="146">
        <v>43085</v>
      </c>
      <c r="F60" s="146">
        <v>43312</v>
      </c>
      <c r="G60" s="173">
        <f t="shared" si="2"/>
        <v>7.5666666666666664</v>
      </c>
      <c r="H60" s="64" t="s">
        <v>2736</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2711</v>
      </c>
      <c r="C61" s="65" t="s">
        <v>31</v>
      </c>
      <c r="D61" s="63" t="s">
        <v>2722</v>
      </c>
      <c r="E61" s="146">
        <v>43085</v>
      </c>
      <c r="F61" s="146">
        <v>43312</v>
      </c>
      <c r="G61" s="173">
        <f t="shared" si="2"/>
        <v>7.5666666666666664</v>
      </c>
      <c r="H61" s="64" t="s">
        <v>2736</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2711</v>
      </c>
      <c r="C62" s="65" t="s">
        <v>31</v>
      </c>
      <c r="D62" s="63" t="s">
        <v>2723</v>
      </c>
      <c r="E62" s="146">
        <v>43405</v>
      </c>
      <c r="F62" s="146">
        <v>43434</v>
      </c>
      <c r="G62" s="173">
        <f t="shared" si="2"/>
        <v>0.96666666666666667</v>
      </c>
      <c r="H62" s="64" t="s">
        <v>2734</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2711</v>
      </c>
      <c r="C63" s="65" t="s">
        <v>31</v>
      </c>
      <c r="D63" s="63" t="s">
        <v>2723</v>
      </c>
      <c r="E63" s="146">
        <v>43405</v>
      </c>
      <c r="F63" s="146">
        <v>43434</v>
      </c>
      <c r="G63" s="173">
        <f t="shared" si="2"/>
        <v>0.96666666666666667</v>
      </c>
      <c r="H63" s="64" t="s">
        <v>2734</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2711</v>
      </c>
      <c r="C64" s="65" t="s">
        <v>31</v>
      </c>
      <c r="D64" s="63" t="s">
        <v>2724</v>
      </c>
      <c r="E64" s="146">
        <v>43405</v>
      </c>
      <c r="F64" s="146">
        <v>43434</v>
      </c>
      <c r="G64" s="173">
        <f t="shared" si="2"/>
        <v>0.96666666666666667</v>
      </c>
      <c r="H64" s="64" t="s">
        <v>2734</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2711</v>
      </c>
      <c r="C65" s="65" t="s">
        <v>31</v>
      </c>
      <c r="D65" s="63" t="s">
        <v>2725</v>
      </c>
      <c r="E65" s="146">
        <v>43124</v>
      </c>
      <c r="F65" s="146">
        <v>43312</v>
      </c>
      <c r="G65" s="173">
        <f t="shared" si="2"/>
        <v>6.2666666666666666</v>
      </c>
      <c r="H65" s="64" t="s">
        <v>2737</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2711</v>
      </c>
      <c r="C66" s="65" t="s">
        <v>31</v>
      </c>
      <c r="D66" s="63" t="s">
        <v>2726</v>
      </c>
      <c r="E66" s="146">
        <v>43305</v>
      </c>
      <c r="F66" s="146">
        <v>43465</v>
      </c>
      <c r="G66" s="173">
        <f t="shared" si="2"/>
        <v>5.333333333333333</v>
      </c>
      <c r="H66" s="64" t="s">
        <v>2737</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2711</v>
      </c>
      <c r="C67" s="65" t="s">
        <v>31</v>
      </c>
      <c r="D67" s="63" t="s">
        <v>2725</v>
      </c>
      <c r="E67" s="146">
        <v>43124</v>
      </c>
      <c r="F67" s="146">
        <v>43312</v>
      </c>
      <c r="G67" s="173">
        <f t="shared" si="2"/>
        <v>6.2666666666666666</v>
      </c>
      <c r="H67" s="64" t="s">
        <v>2737</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2711</v>
      </c>
      <c r="C68" s="126" t="s">
        <v>31</v>
      </c>
      <c r="D68" s="123" t="s">
        <v>2725</v>
      </c>
      <c r="E68" s="146">
        <v>43124</v>
      </c>
      <c r="F68" s="146">
        <v>43312</v>
      </c>
      <c r="G68" s="173">
        <f t="shared" si="2"/>
        <v>6.2666666666666666</v>
      </c>
      <c r="H68" s="124" t="s">
        <v>2737</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2711</v>
      </c>
      <c r="C69" s="126" t="s">
        <v>31</v>
      </c>
      <c r="D69" s="123" t="s">
        <v>2725</v>
      </c>
      <c r="E69" s="146">
        <v>43124</v>
      </c>
      <c r="F69" s="146">
        <v>43312</v>
      </c>
      <c r="G69" s="173">
        <f t="shared" si="2"/>
        <v>6.2666666666666666</v>
      </c>
      <c r="H69" s="124" t="s">
        <v>2737</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2711</v>
      </c>
      <c r="C70" s="126" t="s">
        <v>31</v>
      </c>
      <c r="D70" s="123" t="s">
        <v>2726</v>
      </c>
      <c r="E70" s="146">
        <v>43305</v>
      </c>
      <c r="F70" s="146">
        <v>43465</v>
      </c>
      <c r="G70" s="173">
        <f t="shared" si="2"/>
        <v>5.333333333333333</v>
      </c>
      <c r="H70" s="124" t="s">
        <v>2737</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2711</v>
      </c>
      <c r="C71" s="126" t="s">
        <v>31</v>
      </c>
      <c r="D71" s="123" t="s">
        <v>2726</v>
      </c>
      <c r="E71" s="146">
        <v>43305</v>
      </c>
      <c r="F71" s="146">
        <v>43465</v>
      </c>
      <c r="G71" s="173">
        <f t="shared" si="2"/>
        <v>5.333333333333333</v>
      </c>
      <c r="H71" s="124" t="s">
        <v>2737</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2711</v>
      </c>
      <c r="C72" s="126" t="s">
        <v>31</v>
      </c>
      <c r="D72" s="123" t="s">
        <v>2726</v>
      </c>
      <c r="E72" s="146">
        <v>43305</v>
      </c>
      <c r="F72" s="146">
        <v>43465</v>
      </c>
      <c r="G72" s="173">
        <f t="shared" si="2"/>
        <v>5.333333333333333</v>
      </c>
      <c r="H72" s="124" t="s">
        <v>2737</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2711</v>
      </c>
      <c r="C73" s="126" t="s">
        <v>31</v>
      </c>
      <c r="D73" s="123" t="s">
        <v>2725</v>
      </c>
      <c r="E73" s="146">
        <v>43124</v>
      </c>
      <c r="F73" s="146">
        <v>43312</v>
      </c>
      <c r="G73" s="173">
        <f t="shared" si="2"/>
        <v>6.2666666666666666</v>
      </c>
      <c r="H73" s="124" t="s">
        <v>2737</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2711</v>
      </c>
      <c r="C74" s="126" t="s">
        <v>31</v>
      </c>
      <c r="D74" s="123" t="s">
        <v>2726</v>
      </c>
      <c r="E74" s="146">
        <v>43305</v>
      </c>
      <c r="F74" s="146">
        <v>43465</v>
      </c>
      <c r="G74" s="173">
        <f t="shared" si="2"/>
        <v>5.333333333333333</v>
      </c>
      <c r="H74" s="124" t="s">
        <v>2737</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2711</v>
      </c>
      <c r="C75" s="126" t="s">
        <v>31</v>
      </c>
      <c r="D75" s="123" t="s">
        <v>2727</v>
      </c>
      <c r="E75" s="146">
        <v>43791</v>
      </c>
      <c r="F75" s="146">
        <v>43822</v>
      </c>
      <c r="G75" s="173">
        <f t="shared" si="2"/>
        <v>1.0333333333333334</v>
      </c>
      <c r="H75" s="124" t="s">
        <v>2738</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2711</v>
      </c>
      <c r="C76" s="126" t="s">
        <v>31</v>
      </c>
      <c r="D76" s="123" t="s">
        <v>2727</v>
      </c>
      <c r="E76" s="146">
        <v>43791</v>
      </c>
      <c r="F76" s="146">
        <v>43822</v>
      </c>
      <c r="G76" s="173">
        <f t="shared" si="2"/>
        <v>1.0333333333333334</v>
      </c>
      <c r="H76" s="124" t="s">
        <v>2738</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2711</v>
      </c>
      <c r="C77" s="126" t="s">
        <v>31</v>
      </c>
      <c r="D77" s="123" t="s">
        <v>2728</v>
      </c>
      <c r="E77" s="146">
        <v>43922</v>
      </c>
      <c r="F77" s="146">
        <v>44165</v>
      </c>
      <c r="G77" s="173">
        <f t="shared" si="2"/>
        <v>8.1</v>
      </c>
      <c r="H77" s="124" t="s">
        <v>2739</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2711</v>
      </c>
      <c r="C78" s="126" t="s">
        <v>31</v>
      </c>
      <c r="D78" s="123" t="s">
        <v>2729</v>
      </c>
      <c r="E78" s="146">
        <v>43922</v>
      </c>
      <c r="F78" s="146">
        <v>44165</v>
      </c>
      <c r="G78" s="173">
        <f t="shared" si="2"/>
        <v>8.1</v>
      </c>
      <c r="H78" s="124" t="s">
        <v>2739</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2740</v>
      </c>
      <c r="E114" s="146">
        <v>43884</v>
      </c>
      <c r="F114" s="146">
        <v>44196</v>
      </c>
      <c r="G114" s="173">
        <f>IF(AND(E114&lt;&gt;"",F114&lt;&gt;""),((F114-E114)/30),"")</f>
        <v>10.4</v>
      </c>
      <c r="H114" s="124" t="s">
        <v>2741</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40" t="s">
        <v>2674</v>
      </c>
      <c r="J179" s="241"/>
      <c r="K179" s="241"/>
      <c r="L179" s="242"/>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193461988.40500003</v>
      </c>
      <c r="F185" s="94"/>
      <c r="G185" s="95"/>
      <c r="H185" s="90"/>
      <c r="I185" s="92" t="s">
        <v>2632</v>
      </c>
      <c r="J185" s="185">
        <f>M179</f>
        <v>0.02</v>
      </c>
      <c r="K185" s="233" t="s">
        <v>2633</v>
      </c>
      <c r="L185" s="233"/>
      <c r="M185" s="96">
        <f>+J185*K20</f>
        <v>110549707.66</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2742</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49" t="s">
        <v>2743</v>
      </c>
      <c r="J211" s="27" t="s">
        <v>2627</v>
      </c>
      <c r="K211" s="149" t="s">
        <v>2743</v>
      </c>
      <c r="L211" s="21"/>
      <c r="M211" s="21"/>
      <c r="N211" s="21"/>
      <c r="O211" s="8"/>
    </row>
    <row r="212" spans="1:15" x14ac:dyDescent="0.25">
      <c r="A212" s="9"/>
      <c r="B212" s="27" t="s">
        <v>2624</v>
      </c>
      <c r="C212" s="148" t="s">
        <v>2742</v>
      </c>
      <c r="D212" s="21"/>
      <c r="G212" s="27" t="s">
        <v>2626</v>
      </c>
      <c r="H212" s="149">
        <v>3105496668</v>
      </c>
      <c r="J212" s="27" t="s">
        <v>2628</v>
      </c>
      <c r="K212" s="148"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6" zoomScale="85" zoomScaleNormal="85" zoomScaleSheetLayoutView="40" zoomScalePageLayoutView="40" workbookViewId="0">
      <selection activeCell="K21" sqref="K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44193.722991319446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1" t="str">
        <f>HYPERLINK("#Integrante_2!A109","CAPACIDAD RESIDUAL")</f>
        <v>CAPACIDAD RESIDUAL</v>
      </c>
      <c r="F8" s="212"/>
      <c r="G8" s="213"/>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1" t="str">
        <f>HYPERLINK("#Integrante_2!A162","TALENTO HUMANO")</f>
        <v>TALENTO HUMANO</v>
      </c>
      <c r="F9" s="212"/>
      <c r="G9" s="21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1" t="str">
        <f>HYPERLINK("#Integrante_2!F162","INFRAESTRUCTURA")</f>
        <v>INFRAESTRUCTURA</v>
      </c>
      <c r="F10" s="212"/>
      <c r="G10" s="213"/>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711</v>
      </c>
      <c r="I15" s="32" t="s">
        <v>2629</v>
      </c>
      <c r="J15" s="110" t="s">
        <v>2637</v>
      </c>
      <c r="L15" s="204" t="s">
        <v>8</v>
      </c>
      <c r="M15" s="204"/>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14"/>
      <c r="I20" s="150" t="s">
        <v>711</v>
      </c>
      <c r="J20" s="151" t="s">
        <v>719</v>
      </c>
      <c r="K20" s="152">
        <v>5527485383</v>
      </c>
      <c r="L20" s="153"/>
      <c r="M20" s="153">
        <v>44561</v>
      </c>
      <c r="N20" s="136">
        <f>+(M20-L20)/30</f>
        <v>1485.3666666666666</v>
      </c>
      <c r="O20" s="139"/>
      <c r="U20" s="135"/>
      <c r="V20" s="107">
        <f ca="1">NOW()</f>
        <v>44193.722991319446</v>
      </c>
      <c r="W20" s="107">
        <f ca="1">NOW()</f>
        <v>44193.722991319446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PARA EL SERVICIO DE DESARROLLO SOCIAL DE LAS CUMUNIDADES</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2682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2686</v>
      </c>
      <c r="E48" s="146">
        <v>41725</v>
      </c>
      <c r="F48" s="146">
        <v>41973</v>
      </c>
      <c r="G48" s="173">
        <f>IF(AND(E48&lt;&gt;"",F48&lt;&gt;""),((F48-E48)/30),"")</f>
        <v>8.2666666666666675</v>
      </c>
      <c r="H48" s="124" t="s">
        <v>2692</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2683</v>
      </c>
      <c r="C49" s="126" t="s">
        <v>31</v>
      </c>
      <c r="D49" s="123" t="s">
        <v>2687</v>
      </c>
      <c r="E49" s="146">
        <v>42087</v>
      </c>
      <c r="F49" s="146">
        <v>42336</v>
      </c>
      <c r="G49" s="173">
        <f t="shared" ref="G49:G107" si="1">IF(AND(E49&lt;&gt;"",F49&lt;&gt;""),((F49-E49)/30),"")</f>
        <v>8.3000000000000007</v>
      </c>
      <c r="H49" s="124" t="s">
        <v>2693</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2684</v>
      </c>
      <c r="C50" s="126" t="s">
        <v>31</v>
      </c>
      <c r="D50" s="123" t="s">
        <v>2688</v>
      </c>
      <c r="E50" s="146">
        <v>41723</v>
      </c>
      <c r="F50" s="146">
        <v>41973</v>
      </c>
      <c r="G50" s="173">
        <f t="shared" si="1"/>
        <v>8.3333333333333339</v>
      </c>
      <c r="H50" s="121" t="s">
        <v>2694</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2684</v>
      </c>
      <c r="C51" s="126" t="s">
        <v>31</v>
      </c>
      <c r="D51" s="123" t="s">
        <v>2689</v>
      </c>
      <c r="E51" s="146">
        <v>42083</v>
      </c>
      <c r="F51" s="146">
        <v>42336</v>
      </c>
      <c r="G51" s="173">
        <f t="shared" si="1"/>
        <v>8.4333333333333336</v>
      </c>
      <c r="H51" s="124" t="s">
        <v>2695</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2684</v>
      </c>
      <c r="C52" s="126" t="s">
        <v>31</v>
      </c>
      <c r="D52" s="123" t="s">
        <v>2690</v>
      </c>
      <c r="E52" s="146">
        <v>42460</v>
      </c>
      <c r="F52" s="146">
        <v>42704</v>
      </c>
      <c r="G52" s="173">
        <f t="shared" si="1"/>
        <v>8.1333333333333329</v>
      </c>
      <c r="H52" s="121" t="s">
        <v>2696</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2685</v>
      </c>
      <c r="C53" s="126" t="s">
        <v>31</v>
      </c>
      <c r="D53" s="123" t="s">
        <v>2691</v>
      </c>
      <c r="E53" s="146">
        <v>43906</v>
      </c>
      <c r="F53" s="146">
        <v>44185</v>
      </c>
      <c r="G53" s="173">
        <f t="shared" si="1"/>
        <v>9.3000000000000007</v>
      </c>
      <c r="H53" s="121" t="s">
        <v>2697</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2698</v>
      </c>
      <c r="E114" s="146">
        <v>43882</v>
      </c>
      <c r="F114" s="146">
        <v>44196</v>
      </c>
      <c r="G114" s="173">
        <f>IF(AND(E114&lt;&gt;"",F114&lt;&gt;""),((F114-E114)/30),"")</f>
        <v>10.466666666666667</v>
      </c>
      <c r="H114" s="124" t="s">
        <v>2702</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2699</v>
      </c>
      <c r="E115" s="146">
        <v>43882</v>
      </c>
      <c r="F115" s="146">
        <v>44196</v>
      </c>
      <c r="G115" s="173">
        <f t="shared" ref="G115:G160" si="3">IF(AND(E115&lt;&gt;"",F115&lt;&gt;""),((F115-E115)/30),"")</f>
        <v>10.466666666666667</v>
      </c>
      <c r="H115" s="124" t="s">
        <v>2703</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2700</v>
      </c>
      <c r="E116" s="146">
        <v>43889</v>
      </c>
      <c r="F116" s="146">
        <v>44196</v>
      </c>
      <c r="G116" s="173">
        <f t="shared" si="3"/>
        <v>10.233333333333333</v>
      </c>
      <c r="H116" s="124" t="s">
        <v>2704</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2701</v>
      </c>
      <c r="E117" s="146">
        <v>43885</v>
      </c>
      <c r="F117" s="146">
        <v>44196</v>
      </c>
      <c r="G117" s="173">
        <f t="shared" si="3"/>
        <v>10.366666666666667</v>
      </c>
      <c r="H117" s="124" t="s">
        <v>2705</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t="s">
        <v>2622</v>
      </c>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23" t="s">
        <v>2674</v>
      </c>
      <c r="J179" s="224"/>
      <c r="K179" s="224"/>
      <c r="L179" s="225"/>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193461988.40500003</v>
      </c>
      <c r="F185" s="94"/>
      <c r="G185" s="95"/>
      <c r="H185" s="90"/>
      <c r="I185" s="92" t="s">
        <v>2632</v>
      </c>
      <c r="J185" s="185">
        <f>M179</f>
        <v>0.02</v>
      </c>
      <c r="K185" s="233" t="s">
        <v>2633</v>
      </c>
      <c r="L185" s="233"/>
      <c r="M185" s="96">
        <f>+J185*K20</f>
        <v>110549707.66</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2706</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2706</v>
      </c>
      <c r="D211" s="21"/>
      <c r="G211" s="27" t="s">
        <v>2625</v>
      </c>
      <c r="H211" s="196" t="s">
        <v>2707</v>
      </c>
      <c r="J211" s="27" t="s">
        <v>2627</v>
      </c>
      <c r="K211" s="196" t="s">
        <v>2707</v>
      </c>
      <c r="L211" s="21"/>
      <c r="M211" s="21"/>
      <c r="N211" s="21"/>
      <c r="O211" s="8"/>
    </row>
    <row r="212" spans="1:15" x14ac:dyDescent="0.25">
      <c r="A212" s="9"/>
      <c r="B212" s="27" t="s">
        <v>2624</v>
      </c>
      <c r="C212" s="195" t="s">
        <v>2706</v>
      </c>
      <c r="D212" s="21"/>
      <c r="G212" s="27" t="s">
        <v>2626</v>
      </c>
      <c r="H212" s="196" t="s">
        <v>2708</v>
      </c>
      <c r="J212" s="27" t="s">
        <v>2628</v>
      </c>
      <c r="K212" s="19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44193.722991319446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1" t="str">
        <f>HYPERLINK("#Integrante_3!A109","CAPACIDAD RESIDUAL")</f>
        <v>CAPACIDAD RESIDUAL</v>
      </c>
      <c r="F8" s="212"/>
      <c r="G8" s="213"/>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1" t="str">
        <f>HYPERLINK("#Integrante_3!A162","TALENTO HUMANO")</f>
        <v>TALENTO HUMANO</v>
      </c>
      <c r="F9" s="212"/>
      <c r="G9" s="21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1" t="str">
        <f>HYPERLINK("#Integrante_3!F162","INFRAESTRUCTURA")</f>
        <v>INFRAESTRUCTURA</v>
      </c>
      <c r="F10" s="212"/>
      <c r="G10" s="213"/>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44193.722991319446</v>
      </c>
      <c r="W20" s="107">
        <f ca="1">NOW()</f>
        <v>44193.722991319446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6"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5"/>
      <c r="S175" s="19"/>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65" t="s">
        <v>2623</v>
      </c>
      <c r="S176" s="19"/>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2674</v>
      </c>
      <c r="J177" s="224"/>
      <c r="K177" s="224"/>
      <c r="L177" s="225"/>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44193.722991319446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1" t="str">
        <f>HYPERLINK("#Integrante_4!A109","CAPACIDAD RESIDUAL")</f>
        <v>CAPACIDAD RESIDUAL</v>
      </c>
      <c r="F8" s="212"/>
      <c r="G8" s="213"/>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1" t="str">
        <f>HYPERLINK("#Integrante_4!A162","TALENTO HUMANO")</f>
        <v>TALENTO HUMANO</v>
      </c>
      <c r="F9" s="212"/>
      <c r="G9" s="21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1" t="str">
        <f>HYPERLINK("#Integrante_4!F162","INFRAESTRUCTURA")</f>
        <v>INFRAESTRUCTURA</v>
      </c>
      <c r="F10" s="212"/>
      <c r="G10" s="213"/>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44193.722991319446</v>
      </c>
      <c r="W20" s="107">
        <f ca="1">NOW()</f>
        <v>44193.722991319446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5"/>
      <c r="S177" s="19"/>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65" t="s">
        <v>2623</v>
      </c>
      <c r="S178" s="19"/>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2674</v>
      </c>
      <c r="J179" s="224"/>
      <c r="K179" s="224"/>
      <c r="L179" s="225"/>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44193.722991319446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1" t="str">
        <f>HYPERLINK("#Integrante_5!A109","CAPACIDAD RESIDUAL")</f>
        <v>CAPACIDAD RESIDUAL</v>
      </c>
      <c r="F8" s="212"/>
      <c r="G8" s="213"/>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1" t="str">
        <f>HYPERLINK("#Integrante_5!A162","TALENTO HUMANO")</f>
        <v>TALENTO HUMANO</v>
      </c>
      <c r="F9" s="212"/>
      <c r="G9" s="21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1" t="str">
        <f>HYPERLINK("#Integrante_5!F162","INFRAESTRUCTURA")</f>
        <v>INFRAESTRUCTURA</v>
      </c>
      <c r="F10" s="212"/>
      <c r="G10" s="213"/>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44193.722991319446</v>
      </c>
      <c r="W20" s="107">
        <f ca="1">NOW()</f>
        <v>44193.722991319446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6"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5"/>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9"/>
      <c r="S176" s="165" t="s">
        <v>2623</v>
      </c>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2672</v>
      </c>
      <c r="J177" s="224"/>
      <c r="K177" s="224"/>
      <c r="L177" s="225"/>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44193.722991319446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1" t="str">
        <f>HYPERLINK("#Integrante_6!A109","CAPACIDAD RESIDUAL")</f>
        <v>CAPACIDAD RESIDUAL</v>
      </c>
      <c r="F8" s="212"/>
      <c r="G8" s="213"/>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1" t="str">
        <f>HYPERLINK("#Integrante_6!A162","TALENTO HUMANO")</f>
        <v>TALENTO HUMANO</v>
      </c>
      <c r="F9" s="212"/>
      <c r="G9" s="21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1" t="str">
        <f>HYPERLINK("#Integrante_6!F162","INFRAESTRUCTURA")</f>
        <v>INFRAESTRUCTURA</v>
      </c>
      <c r="F10" s="212"/>
      <c r="G10" s="213"/>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44193.722991319446</v>
      </c>
      <c r="W20" s="107">
        <f ca="1">NOW()</f>
        <v>44193.722991319446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2672</v>
      </c>
      <c r="J179" s="224"/>
      <c r="K179" s="224"/>
      <c r="L179" s="225"/>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a65d333d-5b59-4810-bc94-b80d9325abbc"/>
    <ds:schemaRef ds:uri="4fb10211-09fb-4e80-9f0b-184718d5d98c"/>
    <ds:schemaRef ds:uri="http://purl.org/dc/elements/1.1/"/>
    <ds:schemaRef ds:uri="http://schemas.microsoft.com/office/infopath/2007/PartnerControl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2020-12-28T22:21:54Z</cp:lastPrinted>
  <dcterms:created xsi:type="dcterms:W3CDTF">2020-10-14T21:57:42Z</dcterms:created>
  <dcterms:modified xsi:type="dcterms:W3CDTF">2020-12-28T22:22:02Z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