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B2F6B91D-5281-4B31-BD76-C26603AF816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<sst xmlns="http://schemas.openxmlformats.org/spreadsheetml/2006/main" count="3075" uniqueCount="2695">
  <si>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</si>
  <si>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</si>
  <si>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</si>
  <si>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</si>
  <si>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</si>
  <si>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</si>
  <si>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</si>
  <si>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</si>
  <si>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</si>
  <si>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</si>
  <si>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</si>
  <si>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</si>
  <si>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</si>
  <si>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</si>
  <si>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</si>
  <si>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</si>
  <si>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</si>
  <si>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</si>
  <si>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</si>
  <si>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</si>
  <si>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</si>
  <si>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</si>
  <si>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</si>
  <si>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</si>
  <si>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</si>
  <si>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</si>
  <si>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</si>
  <si>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</si>
  <si>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</si>
  <si>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</si>
  <si>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</si>
  <si>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</si>
  <si>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</si>
  <si>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</si>
  <si>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</si>
  <si>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</si>
  <si>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</si>
  <si>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</si>
  <si>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</si>
  <si>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</si>
  <si>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</si>
  <si>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</si>
  <si>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</si>
  <si>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</si>
  <si>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</si>
  <si>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</si>
  <si>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</si>
  <si>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</si>
  <si>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</si>
  <si>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</si>
  <si>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</si>
  <si>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</si>
  <si>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</si>
  <si>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</si>
  <si>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</si>
  <si>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</si>
  <si>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</si>
  <si>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</si>
  <si>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</si>
  <si>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</si>
  <si>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</si>
  <si>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</si>
  <si>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</si>
  <si>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</si>
  <si>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</si>
  <si>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</si>
  <si>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</si>
  <si>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</si>
  <si>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</si>
  <si>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</si>
  <si>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</si>
  <si>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</si>
  <si>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</si>
  <si>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</si>
  <si>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</si>
  <si>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</si>
  <si>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</si>
  <si>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</si>
  <si>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</si>
  <si>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</si>
  <si>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</si>
  <si>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</si>
  <si>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</si>
  <si>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</si>
  <si>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</si>
  <si>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</si>
  <si>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</si>
  <si>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</si>
  <si>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</si>
  <si>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</si>
  <si>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</si>
  <si>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</si>
  <si>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</si>
  <si>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</si>
  <si>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</si>
  <si>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</si>
  <si>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</si>
  <si>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</si>
  <si>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</si>
  <si>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</si>
  <si>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</si>
  <si>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</si>
  <si>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</si>
  <si>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</si>
  <si>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</si>
  <si>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</si>
  <si>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</si>
  <si>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</si>
  <si>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</si>
  <si>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</si>
  <si>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</si>
  <si>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</si>
  <si>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</si>
  <si>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</si>
  <si>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</si>
  <si>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</si>
  <si>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</si>
  <si>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</si>
  <si>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</si>
  <si>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</si>
  <si>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</si>
  <si>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</si>
  <si>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</si>
  <si>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</si>
  <si>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</si>
  <si>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</si>
  <si>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</si>
  <si>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</si>
  <si>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</si>
  <si>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</si>
  <si>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</si>
  <si>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</si>
  <si>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</si>
  <si>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</si>
  <si>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</si>
  <si>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</si>
  <si>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</si>
  <si>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</si>
  <si>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</si>
  <si>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</si>
  <si>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</si>
  <si>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</si>
  <si>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</si>
  <si>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</si>
  <si>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</si>
  <si>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</si>
  <si>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</si>
  <si>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</si>
  <si>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</si>
  <si>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</si>
  <si>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</si>
  <si>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</si>
  <si>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</si>
  <si>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</si>
  <si>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</si>
  <si>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</si>
  <si>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</si>
  <si>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</si>
  <si>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</si>
  <si>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</si>
  <si>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</si>
  <si>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</si>
  <si>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</si>
  <si>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</si>
  <si>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</si>
  <si>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</si>
  <si>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</si>
  <si>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</si>
  <si>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</si>
  <si>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</si>
  <si>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</si>
  <si>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</si>
  <si>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</si>
  <si>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</si>
  <si>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</si>
  <si>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</si>
  <si>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</si>
  <si>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</si>
  <si>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</si>
  <si>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</si>
  <si>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</si>
  <si>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</si>
  <si>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</si>
  <si>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</si>
  <si>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</si>
  <si>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</si>
  <si>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</si>
  <si>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</si>
  <si>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</si>
  <si>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</si>
  <si>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</si>
  <si>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</si>
  <si>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</si>
  <si>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</si>
  <si>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</si>
  <si>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</si>
  <si>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</si>
  <si>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</si>
  <si>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</si>
  <si>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</si>
  <si>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</si>
  <si>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</si>
  <si>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</si>
  <si>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</si>
  <si>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</si>
  <si>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</si>
  <si>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</si>
  <si>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</si>
  <si>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</si>
  <si>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</si>
  <si>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</si>
  <si>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</si>
  <si>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</si>
  <si>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</si>
  <si>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</si>
  <si>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</si>
  <si>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</si>
  <si>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</si>
  <si>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</si>
  <si>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</si>
  <si>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</si>
  <si>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</si>
  <si>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</si>
  <si>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</si>
  <si>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</si>
  <si>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</si>
  <si>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</si>
  <si>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</si>
  <si>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</si>
  <si>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</si>
  <si>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</si>
  <si>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</si>
  <si>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</si>
  <si>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</si>
  <si>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</si>
  <si>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</si>
  <si>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</si>
  <si>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</si>
  <si>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</si>
  <si>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</si>
  <si>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</si>
  <si>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</si>
  <si>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</si>
  <si>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</si>
  <si>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</si>
  <si>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</si>
  <si>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</si>
  <si>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</si>
  <si>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</si>
  <si>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</si>
  <si>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</si>
  <si>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</si>
  <si>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</si>
  <si>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</si>
  <si>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</si>
  <si>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</si>
  <si>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</si>
  <si>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</si>
  <si>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</si>
  <si>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</si>
  <si>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</si>
  <si>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</si>
  <si>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</si>
  <si>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</si>
  <si>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</si>
  <si>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</si>
  <si>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</si>
  <si>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</si>
  <si>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</si>
  <si>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</si>
  <si>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</si>
  <si>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</si>
  <si>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</si>
  <si>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</si>
  <si>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</si>
  <si>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</si>
  <si>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</si>
  <si>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</si>
  <si>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</si>
  <si>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</si>
  <si>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</si>
  <si>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</si>
  <si>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</si>
  <si>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</si>
  <si>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</si>
  <si>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</si>
  <si>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</si>
  <si>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</si>
  <si>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</si>
  <si>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</si>
  <si>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</si>
  <si>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</si>
  <si>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</si>
  <si>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</si>
  <si>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</si>
  <si>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</si>
  <si>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</si>
  <si>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</si>
  <si>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</si>
  <si>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</si>
  <si>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</si>
  <si>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</si>
  <si>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</si>
  <si>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</si>
  <si>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</si>
  <si>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</si>
  <si>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</si>
  <si>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</si>
  <si>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</si>
  <si>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</si>
  <si>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</si>
  <si>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</si>
  <si>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</si>
  <si>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</si>
  <si>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</si>
  <si>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</si>
  <si>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</si>
  <si>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</si>
  <si>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</si>
  <si>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</si>
  <si>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</si>
  <si>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</si>
  <si>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</si>
  <si>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</si>
  <si>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</si>
  <si>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</si>
  <si>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</si>
  <si>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</si>
  <si>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</si>
  <si>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</si>
  <si>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</si>
  <si>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</si>
  <si>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</si>
  <si>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</si>
  <si>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</si>
  <si>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</si>
  <si>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</si>
  <si>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</si>
  <si>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</si>
  <si>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</si>
  <si>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</si>
  <si>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</si>
  <si>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</si>
  <si>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</si>
  <si>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</si>
  <si>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</si>
  <si>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</si>
  <si>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</si>
  <si>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</si>
  <si>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</si>
  <si>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</si>
  <si>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</si>
  <si>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</si>
  <si>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</si>
  <si>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</si>
  <si>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</si>
  <si>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</si>
  <si>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</si>
  <si>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</si>
  <si>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</si>
  <si>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</si>
  <si>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</si>
  <si>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</si>
  <si>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</si>
  <si>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</si>
  <si>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</si>
  <si>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</si>
  <si>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</si>
  <si>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</si>
  <si>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</si>
  <si>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</si>
  <si>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</si>
  <si>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</si>
  <si>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</si>
  <si>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</si>
  <si>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</si>
  <si>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</si>
  <si>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</si>
  <si>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</si>
  <si>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</si>
  <si>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</si>
  <si>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</si>
  <si>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</si>
  <si>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</si>
  <si>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</si>
  <si>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</si>
  <si>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</si>
  <si>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</si>
  <si>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</si>
  <si>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</si>
  <si>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</si>
  <si>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</si>
  <si>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</si>
  <si>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</si>
  <si>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</si>
  <si>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</si>
  <si>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</si>
  <si>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</si>
  <si>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</si>
  <si>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</si>
  <si>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</si>
  <si>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</si>
  <si>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</si>
  <si>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</si>
  <si>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</si>
  <si>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</si>
  <si>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</si>
  <si>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</si>
  <si>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</si>
  <si>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</si>
  <si>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</si>
  <si>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</si>
  <si>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</si>
  <si>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</si>
  <si>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</si>
  <si>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</si>
  <si>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</si>
  <si>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</si>
  <si>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</si>
  <si>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</si>
  <si>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</si>
  <si>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</si>
  <si>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</si>
  <si>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</si>
  <si>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</si>
  <si>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</si>
  <si>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</si>
  <si>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</si>
  <si>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</si>
  <si>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</si>
  <si>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</si>
  <si>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</si>
  <si>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</si>
  <si>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</si>
  <si>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</si>
  <si>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</si>
  <si>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</si>
  <si>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</si>
  <si>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</si>
  <si>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</si>
  <si>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</si>
  <si>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</si>
  <si>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</si>
  <si>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</si>
  <si>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</si>
  <si>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</si>
  <si>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</si>
  <si>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</si>
  <si>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</si>
  <si>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</si>
  <si>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</si>
  <si>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</si>
  <si>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</si>
  <si>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</si>
  <si>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</si>
  <si>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</si>
  <si>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</si>
  <si>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</si>
  <si>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</si>
  <si>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</si>
  <si>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</si>
  <si>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</si>
  <si>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</si>
  <si>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</si>
  <si>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</si>
  <si>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</si>
  <si>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</si>
  <si>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</si>
  <si>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</si>
  <si>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</si>
  <si>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</si>
  <si>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</si>
  <si>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</si>
  <si>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</si>
  <si>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</si>
  <si>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</si>
  <si>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</si>
  <si>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</si>
  <si>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</si>
  <si>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</si>
  <si>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</si>
  <si>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</si>
  <si>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</si>
  <si>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</si>
  <si>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</si>
  <si>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</si>
  <si>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</si>
  <si>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</si>
  <si>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</si>
  <si>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</si>
  <si>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</si>
  <si>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</si>
  <si>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</si>
  <si>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</si>
  <si>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</si>
  <si>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</si>
  <si>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</si>
  <si>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</si>
  <si>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</si>
  <si>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</si>
  <si>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</si>
  <si>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</si>
  <si>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</si>
  <si>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</si>
  <si>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</si>
  <si>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</si>
  <si>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</si>
  <si>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</si>
  <si>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</si>
  <si>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</si>
  <si>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</si>
  <si>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</si>
  <si>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</si>
  <si>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</si>
  <si>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</si>
  <si>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</si>
  <si>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</si>
  <si>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</si>
  <si>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</si>
  <si>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</si>
  <si>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</si>
  <si>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</si>
  <si>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</si>
  <si>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</si>
  <si>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</si>
  <si>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</si>
  <si>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</si>
  <si>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</si>
  <si>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</si>
  <si>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</si>
  <si>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</si>
  <si>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</si>
  <si>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</si>
  <si>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</si>
  <si>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</si>
  <si>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</si>
  <si>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</si>
  <si>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</si>
  <si>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</si>
  <si>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</si>
  <si>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</si>
  <si>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</si>
  <si>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</si>
  <si>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</si>
  <si>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</si>
  <si>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</si>
  <si>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</si>
  <si>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</si>
  <si>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</si>
  <si>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</si>
  <si>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</si>
  <si>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</si>
  <si>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</si>
  <si>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</si>
  <si>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</si>
  <si>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</si>
  <si>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</si>
  <si>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</si>
  <si>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</si>
  <si>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</si>
  <si>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</si>
  <si>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</si>
  <si>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</si>
  <si>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</si>
  <si>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</si>
  <si>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</si>
  <si>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</si>
  <si>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</si>
  <si>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</si>
  <si>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</si>
  <si>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</si>
  <si>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</si>
  <si>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</si>
  <si>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</si>
  <si>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</si>
  <si>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</si>
  <si>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</si>
  <si>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</si>
  <si>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</si>
  <si>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</si>
  <si>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</si>
  <si>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</si>
  <si>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</si>
  <si>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</si>
  <si>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</si>
  <si>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</si>
  <si>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</si>
  <si>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</si>
  <si>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</si>
  <si>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</si>
  <si>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</si>
  <si>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</si>
  <si>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</si>
  <si>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</si>
  <si>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</si>
  <si>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</si>
  <si>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</si>
  <si>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</si>
  <si>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</si>
  <si>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</si>
  <si>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</si>
  <si>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</si>
  <si>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</si>
  <si>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</si>
  <si>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</si>
  <si>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</si>
  <si>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</si>
  <si>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</si>
  <si>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</si>
  <si>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</si>
  <si>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</si>
  <si>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</si>
  <si>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</si>
  <si>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</si>
  <si>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</si>
  <si>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</si>
  <si>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</si>
  <si>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</si>
  <si>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</si>
  <si>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</si>
  <si>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</si>
  <si>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</si>
  <si>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</si>
  <si>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</si>
  <si>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</si>
  <si>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</si>
  <si>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</si>
  <si>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</si>
  <si>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</si>
  <si>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</si>
  <si>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</si>
  <si>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</si>
  <si>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</si>
  <si>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</si>
  <si>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</si>
  <si>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</si>
  <si>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</si>
  <si>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</si>
  <si>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</si>
  <si>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</si>
  <si>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</si>
  <si>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</si>
  <si>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</si>
  <si>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</si>
  <si>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</si>
  <si>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</si>
  <si>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</si>
  <si>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</si>
  <si>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</si>
  <si>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</si>
  <si>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</si>
  <si>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</si>
  <si>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</si>
  <si>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</si>
  <si>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</si>
  <si>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</si>
  <si>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</si>
  <si>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</si>
  <si>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</si>
  <si>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</si>
  <si>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</si>
  <si>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</si>
  <si>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</si>
  <si>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</si>
  <si>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</si>
  <si>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</si>
  <si>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</si>
  <si>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</si>
  <si>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</si>
  <si>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</si>
  <si>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</si>
  <si>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</si>
  <si>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</si>
  <si>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</si>
  <si>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</si>
  <si>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</si>
  <si>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</si>
  <si>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</si>
  <si>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</si>
  <si>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</si>
  <si>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</si>
  <si>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</si>
  <si>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</si>
  <si>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</si>
  <si>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</si>
  <si>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</si>
  <si>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</si>
  <si>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</si>
  <si>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</si>
  <si>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</si>
  <si>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</si>
  <si>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</si>
  <si>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</si>
  <si>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</si>
  <si>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</si>
  <si>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</si>
  <si>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</si>
  <si>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</si>
  <si>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</si>
  <si>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</si>
  <si>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</si>
  <si>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</si>
  <si>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</si>
  <si>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</si>
  <si>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</si>
  <si>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</si>
  <si>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</si>
  <si>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</si>
  <si>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</si>
  <si>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</si>
  <si>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</si>
  <si>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</si>
  <si>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</si>
  <si>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</si>
  <si>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</si>
  <si>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</si>
  <si>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</si>
  <si>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</si>
  <si>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</si>
  <si>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</si>
  <si>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</si>
  <si>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</si>
  <si>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</si>
  <si>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</si>
  <si>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</si>
  <si>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</si>
  <si>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</si>
  <si>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</si>
  <si>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</si>
  <si>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</si>
  <si>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</si>
  <si>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</si>
  <si>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</si>
  <si>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</si>
  <si>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</si>
  <si>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</si>
  <si>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</si>
  <si>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</si>
  <si>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</si>
  <si>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</si>
  <si>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</si>
  <si>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</si>
  <si>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</si>
  <si>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</si>
  <si>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</si>
  <si>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</si>
  <si>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</si>
  <si>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</si>
  <si>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</si>
  <si>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</si>
  <si>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</si>
  <si>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</si>
  <si>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</si>
  <si>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</si>
  <si>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</si>
  <si>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</si>
  <si>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</si>
  <si>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</si>
  <si>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</si>
  <si>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</si>
  <si>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</si>
  <si>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</si>
  <si>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</si>
  <si>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</si>
  <si>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</si>
  <si>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</si>
  <si>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</si>
  <si>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</si>
  <si>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</si>
  <si>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</si>
  <si>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</si>
  <si>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</si>
  <si>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</si>
  <si>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</si>
  <si>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</si>
  <si>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</si>
  <si>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</si>
  <si>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</si>
  <si>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</si>
  <si>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</si>
  <si>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</si>
  <si>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</si>
  <si>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</si>
  <si>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</si>
  <si>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</si>
  <si>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</si>
  <si>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</si>
  <si>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</si>
  <si>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</si>
  <si>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</si>
  <si>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</si>
  <si>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</si>
  <si>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</si>
  <si>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</si>
  <si>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</si>
  <si>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</si>
  <si>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</si>
  <si>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</si>
  <si>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</si>
  <si>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</si>
  <si>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</si>
  <si>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</si>
  <si>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</si>
  <si>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</si>
  <si>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</si>
  <si>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</si>
  <si>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</si>
  <si>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</si>
  <si>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</si>
  <si>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</si>
  <si>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</si>
  <si>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</si>
  <si>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</si>
  <si>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</si>
  <si>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</si>
  <si>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</si>
  <si>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</si>
  <si>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</si>
  <si>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</si>
  <si>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</si>
  <si>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</si>
  <si>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</si>
  <si>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</si>
  <si>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</si>
  <si>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</si>
  <si>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</si>
  <si>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</si>
  <si>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</si>
  <si>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</si>
  <si>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</si>
  <si>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</si>
  <si>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</si>
  <si>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</si>
  <si>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</si>
  <si>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</si>
  <si>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</si>
  <si>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</si>
  <si>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</si>
  <si>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</si>
  <si>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</si>
  <si>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</si>
  <si>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</si>
  <si>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</si>
  <si>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</si>
  <si>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</si>
  <si>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</si>
  <si>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</si>
  <si>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</si>
  <si>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</si>
  <si>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</si>
  <si>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</si>
  <si>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</si>
  <si>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</si>
  <si>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</si>
  <si>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</si>
  <si>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</si>
  <si>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</si>
  <si>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</si>
  <si>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</si>
  <si>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</si>
  <si>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</si>
  <si>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</si>
  <si>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</si>
  <si>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</si>
  <si>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</si>
  <si>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</si>
  <si>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</si>
  <si>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</si>
  <si>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</si>
  <si>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</si>
  <si>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</si>
  <si>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</si>
  <si>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</si>
  <si>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</si>
  <si>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</si>
  <si>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</si>
  <si>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</si>
  <si>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</si>
  <si>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</si>
  <si>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</si>
  <si>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</si>
  <si>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</si>
  <si>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</si>
  <si>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</si>
  <si>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</si>
  <si>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</si>
  <si>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</si>
  <si>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</si>
  <si>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</si>
  <si>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</si>
  <si>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</si>
  <si>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</si>
  <si>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</si>
  <si>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</si>
  <si>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</si>
  <si>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</si>
  <si>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</si>
  <si>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</si>
  <si>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</si>
  <si>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</si>
  <si>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</si>
  <si>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</si>
  <si>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</si>
  <si>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</si>
  <si>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</si>
  <si>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</si>
  <si>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</si>
  <si>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</si>
  <si>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</si>
  <si>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</si>
  <si>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</si>
  <si>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</si>
  <si>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</si>
  <si>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</si>
  <si>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</si>
  <si>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</si>
  <si>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</si>
  <si>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</si>
  <si>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</si>
  <si>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</si>
  <si>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</si>
  <si>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</si>
  <si>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</si>
  <si>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</si>
  <si>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</si>
  <si>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</si>
  <si>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</si>
  <si>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</si>
  <si>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</si>
  <si>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</si>
  <si>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</si>
  <si>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</si>
  <si>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</si>
  <si>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</si>
  <si>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</si>
  <si>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</si>
  <si>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</si>
  <si>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</si>
  <si>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</si>
  <si>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</si>
  <si>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</si>
  <si>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</si>
  <si>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</si>
  <si>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</si>
  <si>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</si>
  <si>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</si>
  <si>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</si>
  <si>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</si>
  <si>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</si>
  <si>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</si>
  <si>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</si>
  <si>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</si>
  <si>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</si>
  <si>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</si>
  <si>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</si>
  <si>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</si>
  <si>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</si>
  <si>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</si>
  <si>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</si>
  <si>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</si>
  <si>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</si>
  <si>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</si>
  <si>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</si>
  <si>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</si>
  <si>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</si>
  <si>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</si>
  <si>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</si>
  <si>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</si>
  <si>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</si>
  <si>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</si>
  <si>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</si>
  <si>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</si>
  <si>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</si>
  <si>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</si>
  <si>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</si>
  <si>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</si>
  <si>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</si>
  <si>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</si>
  <si>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</si>
  <si>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</si>
  <si>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</si>
  <si>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</si>
  <si>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</si>
  <si>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</si>
  <si>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</si>
  <si>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</si>
  <si>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</si>
  <si>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</si>
  <si>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</si>
  <si>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</si>
  <si>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</si>
  <si>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</si>
  <si>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</si>
  <si>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</si>
  <si>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</si>
  <si>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</si>
  <si>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</si>
  <si>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</si>
  <si>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</si>
  <si>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</si>
  <si>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</si>
  <si>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</si>
  <si>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</si>
  <si>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</si>
  <si>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</si>
  <si>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</si>
  <si>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</si>
  <si>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</si>
  <si>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</si>
  <si>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</si>
  <si>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</si>
  <si>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</si>
  <si>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</si>
  <si>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</si>
  <si>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</si>
  <si>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</si>
  <si>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</si>
  <si>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</si>
  <si>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</si>
  <si>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</si>
  <si>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</si>
  <si>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</si>
  <si>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</si>
  <si>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</si>
  <si>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</si>
  <si>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</si>
  <si>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</si>
  <si>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</si>
  <si>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</si>
  <si>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</si>
  <si>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</si>
  <si>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</si>
  <si>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</si>
  <si>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</si>
  <si>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</si>
  <si>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</si>
  <si>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</si>
  <si>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</si>
  <si>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</si>
  <si>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</si>
  <si>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</si>
  <si>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</si>
  <si>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</si>
  <si>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</si>
  <si>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</si>
  <si>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</si>
  <si>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</si>
  <si>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</si>
  <si>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</si>
  <si>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</si>
  <si>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</si>
  <si>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</si>
  <si>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</si>
  <si>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</si>
  <si>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</si>
  <si>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</si>
  <si>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</si>
  <si>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</si>
  <si>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</si>
  <si>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</si>
  <si>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</si>
  <si>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</si>
  <si>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</si>
  <si>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</si>
  <si>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</si>
  <si>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</si>
  <si>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</si>
  <si>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</si>
  <si>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</si>
  <si>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</si>
  <si>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</si>
  <si>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</si>
  <si>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</si>
  <si>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</si>
  <si>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</si>
  <si>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</si>
  <si>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</si>
  <si>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</si>
  <si>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</si>
  <si>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</si>
  <si>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</si>
  <si>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</si>
  <si>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</si>
  <si>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</si>
  <si>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</si>
  <si>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</si>
  <si>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</si>
  <si>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</si>
  <si>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</si>
  <si>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</si>
  <si>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</si>
  <si>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</si>
  <si>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</si>
  <si>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</si>
  <si>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</si>
  <si>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</si>
  <si>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</si>
  <si>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</si>
  <si>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</si>
  <si>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</si>
  <si>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</si>
  <si>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</si>
  <si>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</si>
  <si>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</si>
  <si>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</si>
  <si>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</si>
  <si>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</si>
  <si>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</si>
  <si>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</si>
  <si>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</si>
  <si>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</si>
  <si>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</si>
  <si>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</si>
  <si>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</si>
  <si>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</si>
  <si>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</si>
  <si>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</si>
  <si>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</si>
  <si>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</si>
  <si>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</si>
  <si>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</si>
  <si>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</si>
  <si>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</si>
  <si>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</si>
  <si>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</si>
  <si>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</si>
  <si>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</si>
  <si>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</si>
  <si>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</si>
  <si>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</si>
  <si>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</si>
  <si>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</si>
  <si>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</si>
  <si>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</si>
  <si>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</si>
  <si>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</si>
  <si>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</si>
  <si>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</si>
  <si>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</si>
  <si>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</si>
  <si>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</si>
  <si>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</si>
  <si>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</si>
  <si>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</si>
  <si>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</si>
  <si>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</si>
  <si>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</si>
  <si>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</si>
  <si>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</si>
  <si>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</si>
  <si>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</si>
  <si>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</si>
  <si>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</si>
  <si>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</si>
  <si>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</si>
  <si>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</si>
  <si>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</si>
  <si>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</si>
  <si>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</si>
  <si>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</si>
  <si>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</si>
  <si>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</si>
  <si>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</si>
  <si>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</si>
  <si>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</si>
  <si>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</si>
  <si>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</si>
  <si>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</si>
  <si>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</si>
  <si>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</si>
  <si>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</si>
  <si>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</si>
  <si>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</si>
  <si>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</si>
  <si>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</si>
  <si>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</si>
  <si>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</si>
  <si>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</si>
  <si>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</si>
  <si>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</si>
  <si>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</si>
  <si>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</si>
  <si>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</si>
  <si>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</si>
  <si>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</si>
  <si>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</si>
  <si>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</si>
  <si>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</si>
  <si>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</si>
  <si>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</si>
  <si>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</si>
  <si>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</si>
  <si>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</si>
  <si>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</si>
  <si>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</si>
  <si>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</si>
  <si>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</si>
  <si>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</si>
  <si>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</si>
  <si>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</si>
  <si>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</si>
  <si>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</si>
  <si>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</si>
  <si>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</si>
  <si>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</si>
  <si>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</si>
  <si>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</si>
  <si>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</si>
  <si>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</si>
  <si>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</si>
  <si>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</si>
  <si>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</si>
  <si>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</si>
  <si>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</si>
  <si>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</si>
  <si>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</si>
  <si>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</si>
  <si>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</si>
  <si>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</si>
  <si>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</si>
  <si>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</si>
  <si>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</si>
  <si>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</si>
  <si>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</si>
  <si>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</si>
  <si>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</si>
  <si>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</si>
  <si>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</si>
  <si>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</si>
  <si>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</si>
  <si>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</si>
  <si>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</si>
  <si>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</si>
  <si>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</si>
  <si>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</si>
  <si>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</si>
  <si>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</si>
  <si>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</si>
  <si>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</si>
  <si>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</si>
  <si>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</si>
  <si>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</si>
  <si>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</si>
  <si>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</si>
  <si>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</si>
  <si>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</si>
  <si>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</si>
  <si>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</si>
  <si>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</si>
  <si>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</si>
  <si>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</si>
  <si>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</si>
  <si>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</si>
  <si>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</si>
  <si>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</si>
  <si>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</si>
  <si>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</si>
  <si>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</si>
  <si>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</si>
  <si>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</si>
  <si>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</si>
  <si>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</si>
  <si>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</si>
  <si>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</si>
  <si>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</si>
  <si>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</si>
  <si>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</si>
  <si>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</si>
  <si>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</si>
  <si>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</si>
  <si>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</si>
  <si>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</si>
  <si>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</si>
  <si>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</si>
  <si>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</si>
  <si>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</si>
  <si>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</si>
  <si>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</si>
  <si>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</si>
  <si>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</si>
  <si>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</si>
  <si>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</si>
  <si>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</si>
  <si>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</si>
  <si>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</si>
  <si>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</si>
  <si>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</si>
  <si>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</si>
  <si>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</si>
  <si>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</si>
  <si>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</si>
  <si>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</si>
  <si>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</si>
  <si>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</si>
  <si>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</si>
  <si>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</si>
  <si>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</si>
  <si>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</si>
  <si>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</si>
  <si>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</si>
  <si>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</si>
  <si>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</si>
  <si>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</si>
  <si>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</si>
  <si>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</si>
  <si>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</si>
  <si>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</si>
  <si>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</si>
  <si>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</si>
  <si>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</si>
  <si>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</si>
  <si>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</si>
  <si>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</si>
  <si>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</si>
  <si>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</si>
  <si>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</si>
  <si>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</si>
  <si>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</si>
  <si>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</si>
  <si>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</si>
  <si>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</si>
  <si>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</si>
  <si>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</si>
  <si>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</si>
  <si>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</si>
  <si>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</si>
  <si>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</si>
  <si>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</si>
  <si>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</si>
  <si>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</si>
  <si>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</si>
  <si>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</si>
  <si>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</si>
  <si>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</si>
  <si>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</si>
  <si>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</si>
  <si>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</si>
  <si>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</si>
  <si>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</si>
  <si>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</si>
  <si>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</si>
  <si>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</si>
  <si>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</si>
  <si>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</si>
  <si>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</si>
  <si>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</si>
  <si>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</si>
  <si>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</si>
  <si>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</si>
  <si>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</si>
  <si>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</si>
  <si>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</si>
  <si>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</si>
  <si>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</si>
  <si>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</si>
  <si>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</si>
  <si>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</si>
  <si>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</si>
  <si>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</si>
  <si>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</si>
  <si>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</si>
  <si>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</si>
  <si>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</si>
  <si>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</si>
  <si>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</si>
  <si>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</si>
  <si>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</si>
  <si>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</si>
  <si>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</si>
  <si>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</si>
  <si>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</si>
  <si>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</si>
  <si>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</si>
  <si>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</si>
  <si>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</si>
  <si>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</si>
  <si>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</si>
  <si>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</si>
  <si>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</si>
  <si>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</si>
  <si>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</si>
  <si>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</si>
  <si>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</si>
  <si>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</si>
  <si>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</si>
  <si>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</si>
  <si>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</si>
  <si>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</si>
  <si>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</si>
  <si>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</si>
  <si>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</si>
  <si>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</si>
  <si>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</si>
  <si>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</si>
  <si>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</si>
  <si>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</si>
  <si>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</si>
  <si>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</si>
  <si>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</si>
  <si>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</si>
  <si>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</si>
  <si>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</si>
  <si>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</si>
  <si>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</si>
  <si>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</si>
  <si>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</si>
  <si>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</si>
  <si>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</si>
  <si>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</si>
  <si>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</si>
  <si>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</si>
  <si>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</si>
  <si>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</si>
  <si>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</si>
  <si>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</si>
  <si>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</si>
  <si>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</si>
  <si>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</si>
  <si>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</si>
  <si>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</si>
  <si>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</si>
  <si>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</si>
  <si>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</si>
  <si>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</si>
  <si>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</si>
  <si>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</si>
  <si>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</si>
  <si>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</si>
  <si>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</si>
  <si>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</si>
  <si>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</si>
  <si>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</si>
  <si>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</si>
  <si>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</si>
  <si>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</si>
  <si>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</si>
  <si>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</si>
  <si>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</si>
  <si>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</si>
  <si>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</si>
  <si>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</si>
  <si>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</si>
  <si>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</si>
  <si>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</si>
  <si>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</si>
  <si>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</si>
  <si>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</si>
  <si>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</si>
  <si>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</si>
  <si>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</si>
  <si>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</si>
  <si>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</si>
  <si>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</si>
  <si>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</si>
  <si>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</si>
  <si>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</si>
  <si>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</si>
  <si>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</si>
  <si>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</si>
  <si>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</si>
  <si>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</si>
  <si>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</si>
  <si>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</si>
  <si>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</si>
  <si>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</si>
  <si>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</si>
  <si>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</si>
  <si>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</si>
  <si>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</si>
  <si>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</si>
  <si>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</si>
  <si>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</si>
  <si>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</si>
  <si>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</si>
  <si>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</si>
  <si>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</si>
  <si>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</si>
  <si>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</si>
  <si>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</si>
  <si>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</si>
  <si>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</si>
  <si>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</si>
  <si>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</si>
  <si>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</si>
  <si>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</si>
  <si>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</si>
  <si>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</si>
  <si>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</si>
  <si>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</si>
  <si>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</si>
  <si>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</si>
  <si>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</si>
  <si>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</si>
  <si>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</si>
  <si>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</si>
  <si>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</si>
  <si>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</si>
  <si>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</si>
  <si>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</si>
  <si>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</si>
  <si>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</si>
  <si>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</si>
  <si>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</si>
  <si>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</si>
  <si>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</si>
  <si>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</si>
  <si>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</si>
  <si>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</si>
  <si>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</si>
  <si>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</si>
  <si>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</si>
  <si>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</si>
  <si>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</si>
  <si>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</si>
  <si>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</si>
  <si>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</si>
  <si>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</si>
  <si>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</si>
  <si>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</si>
  <si>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</si>
  <si>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</si>
  <si>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</si>
  <si>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</si>
  <si>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</si>
  <si>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</si>
  <si>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</si>
  <si>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</si>
  <si>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</si>
  <si>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</si>
  <si>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</si>
  <si>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</si>
  <si>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</si>
  <si>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</si>
  <si>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</si>
  <si>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</si>
  <si>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</si>
  <si>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</si>
  <si>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</si>
  <si>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</si>
  <si>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</si>
  <si>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</si>
  <si>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</si>
  <si>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</si>
  <si>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</si>
  <si>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</si>
  <si>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</si>
  <si>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</si>
  <si>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</si>
  <si>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</si>
  <si>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</si>
  <si>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</si>
  <si>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</si>
  <si>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</si>
  <si>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</si>
  <si>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</si>
  <si>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</si>
  <si>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</si>
  <si>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</si>
  <si>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</si>
  <si>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</si>
  <si>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</si>
  <si>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</si>
  <si>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</si>
  <si>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</si>
  <si>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</si>
  <si>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</si>
  <si>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</si>
  <si>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</si>
  <si>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</si>
  <si>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</si>
  <si>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</si>
  <si>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</si>
  <si>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</si>
  <si>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</si>
  <si>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</si>
  <si>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</si>
  <si>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</si>
  <si>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</si>
  <si>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</si>
  <si>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</si>
  <si>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</si>
  <si>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</si>
  <si>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</si>
  <si>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</si>
  <si>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</si>
  <si>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</si>
  <si>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</si>
  <si>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</si>
  <si>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</si>
  <si>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</si>
  <si>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</si>
  <si>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</si>
  <si>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</si>
  <si>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</si>
  <si>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</si>
  <si>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</si>
  <si>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</si>
  <si>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</si>
  <si>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</si>
  <si>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</si>
  <si>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</si>
  <si>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</si>
  <si>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</si>
  <si>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</si>
  <si>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</si>
  <si>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</si>
  <si>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</si>
  <si>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</si>
  <si>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</si>
  <si>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</si>
  <si>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</si>
  <si>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</si>
  <si>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</si>
  <si>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</si>
  <si>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</si>
  <si>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</si>
  <si>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</si>
  <si>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</si>
  <si>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</si>
  <si>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</si>
  <si>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</si>
  <si>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</si>
  <si>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</si>
  <si>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</si>
  <si>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</si>
  <si>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</si>
  <si>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</si>
  <si>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</si>
  <si>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</si>
  <si>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</si>
  <si>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</si>
  <si>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</si>
  <si>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</si>
  <si>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</si>
  <si>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</si>
  <si>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</si>
  <si>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</si>
  <si>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</si>
  <si>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</si>
  <si>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</si>
  <si>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</si>
  <si>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</si>
  <si>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</si>
  <si>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</si>
  <si>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</si>
  <si>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</si>
  <si>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</si>
  <si>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</si>
  <si>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</si>
  <si>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</si>
  <si>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</si>
  <si>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</si>
  <si>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</si>
  <si>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</si>
  <si>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</si>
  <si>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</si>
  <si>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</si>
  <si>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</si>
  <si>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</si>
  <si>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</si>
  <si>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</si>
  <si>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</si>
  <si>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</si>
  <si>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</si>
  <si>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</si>
  <si>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</si>
  <si>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</si>
  <si>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</si>
  <si>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</si>
  <si>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</si>
  <si>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</si>
  <si>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</si>
  <si>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</si>
  <si>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</si>
  <si>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</si>
  <si>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</si>
  <si>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</si>
  <si>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</si>
  <si>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</si>
  <si>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</si>
  <si>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</si>
  <si>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</si>
  <si>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</si>
  <si>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</si>
  <si>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</si>
  <si>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</si>
  <si>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</si>
  <si>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</si>
  <si>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</si>
  <si>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</si>
  <si>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</si>
  <si>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</si>
  <si>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</si>
  <si>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</si>
  <si>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</si>
  <si>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</si>
  <si>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</si>
  <si>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</si>
  <si>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</si>
  <si>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</si>
  <si>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</si>
  <si>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</si>
  <si>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</si>
  <si>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</si>
  <si>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</si>
  <si>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</si>
  <si>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</si>
  <si>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</si>
  <si>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</si>
  <si>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</si>
  <si>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</si>
  <si>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</si>
  <si>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</si>
  <si>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</si>
  <si>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</si>
  <si>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</si>
  <si>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</si>
  <si>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</si>
  <si>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</si>
  <si>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</si>
  <si>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</si>
  <si>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</si>
  <si>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</si>
  <si>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</si>
  <si>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</si>
  <si>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</si>
  <si>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</si>
  <si>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</si>
  <si>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</si>
  <si>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</si>
  <si>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</si>
  <si>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</si>
  <si>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</si>
  <si>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</si>
  <si>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</si>
  <si>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</si>
  <si>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</si>
  <si>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</si>
  <si>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</si>
  <si>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</si>
  <si>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</si>
  <si>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</si>
  <si>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</si>
  <si>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</si>
  <si>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</si>
  <si>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</si>
  <si>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</si>
  <si>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</si>
  <si>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</si>
  <si>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</si>
  <si>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</si>
  <si>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</si>
  <si>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</si>
  <si>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</si>
  <si>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</si>
  <si>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</si>
  <si>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</si>
  <si>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</si>
  <si>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</si>
  <si>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</si>
  <si>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</si>
  <si>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</si>
  <si>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</si>
  <si>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</si>
  <si>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</si>
  <si>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</si>
  <si>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</si>
  <si>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</si>
  <si>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</si>
  <si>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</si>
  <si>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</si>
  <si>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</si>
  <si>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</si>
  <si>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</si>
  <si>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</si>
  <si>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</si>
  <si>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</si>
  <si>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</si>
  <si>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</si>
  <si>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</si>
  <si>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</si>
  <si>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</si>
  <si>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</si>
  <si>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</si>
  <si>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</si>
  <si>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</si>
  <si>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</si>
  <si>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</si>
  <si>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</si>
  <si>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</si>
  <si>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</si>
  <si>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</si>
  <si>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</si>
  <si>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</si>
  <si>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</si>
  <si>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</si>
  <si>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</si>
  <si>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</si>
  <si>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</si>
  <si>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</si>
  <si>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</si>
  <si>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</si>
  <si>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</si>
  <si>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</si>
  <si>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</si>
  <si>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</si>
  <si>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</si>
  <si>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</si>
  <si>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</si>
  <si>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</si>
  <si>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</si>
  <si>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</si>
  <si>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</si>
  <si>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</si>
  <si>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</si>
  <si>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</si>
  <si>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</si>
  <si>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</si>
  <si>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</si>
  <si>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</si>
  <si>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</si>
  <si>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</si>
  <si>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</si>
  <si>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</si>
  <si>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</si>
  <si>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</si>
  <si>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</si>
  <si>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</si>
  <si>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</si>
  <si>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</si>
  <si>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</si>
  <si>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</si>
  <si>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</si>
  <si>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</si>
  <si>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</si>
  <si>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</si>
  <si>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</si>
  <si>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</si>
  <si>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</si>
  <si>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</si>
  <si>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</si>
  <si>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</si>
  <si>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</si>
  <si>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</si>
  <si>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</si>
  <si>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</si>
  <si>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</si>
  <si>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</si>
  <si>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</si>
  <si>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</si>
  <si>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</si>
  <si>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</si>
  <si>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</si>
  <si>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</si>
  <si>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</si>
  <si>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</si>
  <si>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</si>
  <si>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</si>
  <si>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</si>
  <si>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</si>
  <si>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</si>
  <si>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</si>
  <si>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</si>
  <si>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</si>
  <si>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</si>
  <si>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</si>
  <si>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</si>
  <si>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</si>
  <si>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</si>
  <si>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</si>
  <si>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</si>
  <si>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</si>
  <si>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</si>
  <si>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</si>
  <si>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</si>
  <si>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</si>
  <si>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</si>
  <si>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</si>
  <si>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</si>
  <si>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</si>
  <si>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</si>
  <si>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</si>
  <si>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</si>
  <si>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</si>
  <si>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</si>
  <si>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</si>
  <si>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</si>
  <si>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</si>
  <si>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</si>
  <si>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</si>
  <si>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</si>
  <si>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</si>
  <si>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</si>
  <si>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</si>
  <si>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</si>
  <si>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</si>
  <si>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</si>
  <si>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</si>
  <si>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</si>
  <si>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</si>
  <si>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</si>
  <si>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</si>
  <si>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</si>
  <si>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</si>
  <si>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</si>
  <si>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</si>
  <si>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</si>
  <si>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</si>
  <si>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</si>
  <si>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</si>
  <si>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</si>
  <si>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</si>
  <si>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</si>
  <si>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</si>
  <si>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</si>
  <si>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</si>
  <si>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</si>
  <si>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</si>
  <si>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</si>
  <si>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</si>
  <si>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</si>
  <si>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</si>
  <si>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</si>
  <si>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</si>
  <si>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</si>
  <si>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</si>
  <si>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</si>
  <si>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</si>
  <si>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</si>
  <si>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</si>
  <si>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</si>
  <si>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</si>
  <si>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</si>
  <si>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</si>
  <si>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</si>
  <si>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</si>
  <si>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</si>
  <si>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</si>
  <si>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</si>
  <si>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</si>
  <si>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</si>
  <si>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</si>
  <si>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</si>
  <si>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</si>
  <si>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</si>
  <si>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</si>
  <si>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</si>
  <si>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</si>
  <si>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</si>
  <si>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</si>
  <si>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</si>
  <si>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</si>
  <si>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</si>
  <si>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</si>
  <si>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</si>
  <si>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</si>
  <si>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</si>
  <si>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</si>
  <si>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</si>
  <si>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</si>
  <si>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</si>
  <si>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</si>
  <si>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</si>
  <si>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</si>
  <si>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</si>
  <si>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</si>
  <si>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</si>
  <si>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</si>
  <si>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</si>
  <si>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</si>
  <si>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</si>
  <si>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</si>
  <si>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</si>
  <si>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</si>
  <si>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</si>
  <si>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</si>
  <si>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</si>
  <si>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</si>
  <si>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</si>
  <si>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</si>
  <si>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</si>
  <si>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</si>
  <si>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</si>
  <si>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</si>
  <si>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</si>
  <si>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</si>
  <si>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</si>
  <si>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</si>
  <si>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</si>
  <si>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</si>
  <si>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</si>
  <si>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</si>
  <si>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</si>
  <si>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</si>
  <si>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</si>
  <si>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</si>
  <si>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</si>
  <si>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</si>
  <si>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</si>
  <si>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</si>
  <si>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</si>
  <si>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</si>
  <si>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</si>
  <si>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</si>
  <si>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</si>
  <si>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</si>
  <si>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</si>
  <si>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</si>
  <si>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</si>
  <si>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</si>
  <si>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</si>
  <si>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</si>
  <si>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</si>
  <si>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</si>
  <si>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</si>
  <si>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</si>
  <si>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</si>
  <si>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</si>
  <si>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</si>
  <si>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</si>
  <si>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</si>
  <si>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</si>
  <si>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</si>
  <si>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</si>
  <si>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</si>
  <si>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</si>
  <si>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</si>
  <si>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</si>
  <si>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</si>
  <si>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</si>
  <si>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</si>
  <si>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</si>
  <si>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</si>
  <si>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</si>
  <si>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</si>
  <si>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</si>
  <si>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</si>
  <si>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</si>
  <si>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</si>
  <si>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</si>
  <si>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</si>
  <si>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</si>
  <si>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</si>
  <si>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</si>
  <si>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</si>
  <si>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</si>
  <si>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</si>
  <si>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</si>
  <si>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</si>
  <si>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</si>
  <si>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</si>
  <si>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</si>
  <si>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</si>
  <si>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</si>
  <si>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</si>
  <si>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</si>
  <si>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</si>
  <si>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</si>
  <si>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</si>
  <si>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</si>
  <si>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</si>
  <si>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</si>
  <si>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</si>
  <si>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</si>
  <si>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</si>
  <si>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</si>
  <si>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</si>
  <si>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</si>
  <si>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</si>
  <si>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</si>
  <si>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</si>
  <si>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</si>
  <si>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</si>
  <si>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</si>
  <si>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</si>
  <si>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</si>
  <si>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</si>
  <si>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</si>
  <si>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</si>
  <si>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</si>
  <si>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</si>
  <si>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</si>
  <si>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</si>
  <si>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</si>
  <si>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</si>
  <si>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</si>
  <si>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</si>
  <si>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</si>
  <si>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</si>
  <si>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</si>
  <si>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</si>
  <si>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</si>
  <si>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</si>
  <si>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</si>
  <si>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</si>
  <si>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</si>
  <si>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</si>
  <si>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</si>
  <si>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</si>
  <si>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</si>
  <si>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</si>
  <si>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</si>
  <si>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</si>
  <si>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</si>
  <si>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</si>
  <si>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</si>
  <si>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</si>
  <si>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</si>
  <si>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</si>
  <si>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</si>
  <si>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</si>
  <si>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</si>
  <si>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</si>
  <si>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</si>
  <si>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</si>
  <si>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</si>
  <si>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</si>
  <si>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</si>
  <si>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</si>
  <si>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</si>
  <si>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</si>
  <si>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</si>
  <si>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</si>
  <si>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</si>
  <si>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</si>
  <si>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</si>
  <si>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</si>
  <si>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</si>
  <si>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</si>
  <si>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</si>
  <si>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</si>
  <si>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</si>
  <si>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</si>
  <si>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</si>
  <si>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</si>
  <si>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</si>
  <si>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</si>
  <si>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</si>
  <si>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</si>
  <si>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</si>
  <si>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</si>
  <si>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</si>
  <si>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</si>
  <si>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</si>
  <si>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</si>
  <si>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</si>
  <si>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</si>
  <si>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</si>
  <si>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</si>
  <si>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</si>
  <si>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</si>
  <si>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</si>
  <si>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</si>
  <si>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</si>
  <si>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</si>
  <si>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</si>
  <si>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</si>
  <si>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</si>
  <si>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</si>
  <si>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</si>
  <si>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</si>
  <si>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</si>
  <si>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</si>
  <si>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</si>
  <si>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</si>
  <si>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</si>
  <si>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</si>
  <si>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</si>
  <si>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</si>
  <si>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</si>
  <si>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</si>
  <si>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</si>
  <si>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</si>
  <si>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</si>
  <si>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</si>
  <si>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</si>
  <si>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</si>
  <si>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</si>
  <si>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</si>
  <si>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</si>
  <si>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</si>
  <si>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</si>
  <si>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</si>
  <si>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</si>
  <si>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</si>
  <si>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</si>
  <si>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</si>
  <si>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</si>
  <si>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</si>
  <si>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</si>
  <si>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</si>
  <si>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</si>
  <si>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</si>
  <si>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</si>
  <si>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</si>
  <si>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</si>
  <si>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</si>
  <si>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</si>
  <si>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</si>
  <si>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</si>
  <si>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</si>
  <si>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</si>
  <si>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</si>
  <si>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</si>
  <si>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</si>
  <si>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</si>
  <si>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</si>
  <si>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</si>
  <si>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</si>
  <si>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</si>
  <si>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</si>
  <si>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</si>
  <si>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</si>
  <si>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</si>
  <si>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</si>
  <si>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</si>
  <si>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</si>
  <si>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</si>
  <si>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</si>
  <si>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</si>
  <si>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</si>
  <si>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</si>
  <si>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</si>
  <si>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</si>
  <si>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</si>
  <si>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</si>
  <si>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</si>
  <si>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</si>
  <si>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</si>
  <si>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</si>
  <si>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</si>
  <si>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</si>
  <si>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</si>
  <si>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</si>
  <si>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</si>
  <si>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</si>
  <si>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</si>
  <si>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</si>
  <si>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</si>
  <si>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</si>
  <si>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</si>
  <si>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</si>
  <si>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</si>
  <si>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</si>
  <si>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</si>
  <si>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</si>
  <si>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</si>
  <si>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</si>
  <si>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</si>
  <si>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</si>
  <si>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</si>
  <si>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</si>
  <si>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</si>
  <si>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</si>
  <si>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</si>
  <si>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</si>
  <si>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</si>
  <si>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</si>
  <si>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</si>
  <si>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</si>
  <si>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</si>
  <si>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</si>
  <si>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</si>
  <si>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</si>
  <si>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</si>
  <si>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</si>
  <si>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</si>
  <si>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</si>
  <si>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</si>
  <si>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</si>
  <si>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</si>
  <si>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</si>
  <si>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</si>
  <si>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</si>
  <si>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</si>
  <si>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</si>
  <si>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</si>
  <si>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</si>
  <si>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</si>
  <si>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</si>
  <si>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</si>
  <si>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</si>
  <si>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</si>
  <si>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</si>
  <si>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</si>
  <si>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</si>
  <si>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</si>
  <si>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</si>
  <si>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</si>
  <si>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</si>
  <si>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</si>
  <si>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</si>
  <si>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</si>
  <si>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</si>
  <si>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</si>
  <si>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</si>
  <si>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</si>
  <si>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</si>
  <si>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</si>
  <si>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</si>
  <si>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</si>
  <si>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</si>
  <si>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</si>
  <si>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</si>
  <si>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</si>
  <si>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</si>
  <si>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</si>
  <si>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</si>
  <si>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</si>
  <si>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</si>
  <si>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</si>
  <si>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</si>
  <si>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</si>
  <si>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</si>
  <si>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</si>
  <si>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</si>
  <si>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</si>
  <si>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</si>
  <si>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</si>
  <si>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</si>
  <si>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</si>
  <si>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</si>
  <si>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</si>
  <si>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</si>
  <si>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</si>
  <si>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</si>
  <si>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</si>
  <si>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</si>
  <si>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</si>
  <si>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</si>
  <si>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</si>
  <si>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</si>
  <si>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</si>
  <si>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</si>
  <si>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</si>
  <si>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</si>
  <si>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</si>
  <si>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</si>
  <si>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</si>
  <si>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</si>
  <si>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</si>
  <si>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</si>
  <si>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</si>
  <si>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</si>
  <si>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</si>
  <si>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</si>
  <si>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</si>
  <si>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</si>
  <si>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</si>
  <si>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</si>
  <si>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</si>
  <si>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</si>
  <si>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</si>
  <si>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</si>
  <si>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</si>
  <si>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</si>
  <si>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</si>
  <si>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</si>
  <si>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</si>
  <si>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</si>
  <si>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</si>
  <si>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</si>
  <si>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</si>
  <si>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</si>
  <si>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</si>
  <si>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</si>
  <si>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</si>
  <si>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</si>
  <si>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</si>
  <si>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</si>
  <si>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</si>
  <si>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</si>
  <si>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</si>
  <si>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</si>
  <si>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</si>
  <si>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</si>
  <si>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</si>
  <si>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</si>
  <si>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</si>
  <si>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</si>
  <si>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</si>
  <si>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</si>
  <si>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</si>
  <si>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</si>
  <si>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</si>
  <si>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</si>
  <si>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</si>
  <si>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</si>
  <si>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</si>
  <si>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</si>
  <si>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</si>
  <si>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</si>
  <si>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</si>
  <si>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</si>
  <si>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</si>
  <si>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</si>
  <si>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</si>
  <si>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</si>
  <si>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</si>
  <si>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</si>
  <si>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</si>
  <si>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</si>
  <si>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</si>
  <si>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</si>
  <si>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</si>
  <si>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</si>
  <si>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</si>
  <si>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</si>
  <si>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</si>
  <si>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</si>
  <si>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</si>
  <si>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</si>
  <si>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</si>
  <si>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</si>
  <si>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</si>
  <si>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</si>
  <si>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</si>
  <si>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</si>
  <si>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</si>
  <si>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</si>
  <si>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</si>
  <si>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</si>
  <si>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</si>
  <si>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</si>
  <si>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</si>
  <si>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</si>
  <si>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</si>
  <si>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</si>
  <si>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</si>
  <si>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</si>
  <si>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</si>
  <si>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</si>
  <si>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</si>
  <si>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</si>
  <si>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</si>
  <si>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</si>
  <si>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</si>
  <si>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</si>
  <si>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</si>
  <si>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</si>
  <si>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</si>
  <si>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</si>
  <si>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</si>
  <si>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</si>
  <si>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</si>
  <si>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</si>
  <si>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</si>
  <si>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</si>
  <si>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</si>
  <si>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</si>
  <si>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</si>
  <si>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</si>
  <si>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</si>
  <si>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</si>
  <si>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</si>
  <si>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</si>
  <si>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</si>
  <si>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</si>
  <si>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</si>
  <si>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</si>
  <si>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</si>
  <si>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</si>
  <si>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</si>
  <si>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</si>
  <si>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</si>
  <si>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</si>
  <si>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</si>
  <si>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</si>
  <si>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</si>
  <si>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</si>
  <si>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</si>
  <si>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</si>
  <si>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</si>
  <si>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</si>
  <si>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</si>
  <si>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</si>
  <si>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</si>
  <si>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</si>
  <si>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</si>
  <si>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</si>
  <si>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</si>
  <si>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</si>
  <si>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</si>
  <si>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</si>
  <si>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</si>
  <si>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</si>
  <si>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</si>
  <si>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</si>
  <si>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</si>
  <si>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</si>
  <si>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</si>
  <si>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</si>
  <si>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</si>
  <si>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</si>
  <si>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</si>
  <si>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</si>
  <si>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</si>
  <si>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</si>
  <si>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</si>
  <si>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</si>
  <si>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</si>
  <si>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</si>
  <si>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</si>
  <si>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</si>
  <si>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</si>
  <si>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</si>
  <si>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</si>
  <si>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</si>
  <si>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</si>
  <si>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</si>
  <si>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</si>
  <si>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</si>
  <si>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</si>
  <si>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</si>
  <si>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</si>
  <si>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</si>
  <si>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</si>
  <si>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</si>
  <si>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</si>
  <si>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</si>
  <si>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</si>
  <si>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</si>
  <si>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</si>
  <si>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</si>
  <si>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</si>
  <si>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</si>
  <si>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</si>
  <si>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</si>
  <si>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</si>
  <si>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</si>
  <si>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</si>
  <si>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</si>
  <si>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</si>
  <si>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</si>
  <si>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</si>
  <si>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</si>
  <si>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</si>
  <si>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</si>
  <si>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</si>
  <si>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</si>
  <si>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</si>
  <si>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</si>
  <si>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</si>
  <si>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</si>
  <si>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</si>
  <si>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</si>
  <si>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</si>
  <si>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</si>
  <si>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</si>
  <si>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</si>
  <si>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</si>
  <si>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</si>
  <si>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</si>
  <si>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</si>
  <si>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</si>
  <si>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</si>
  <si>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</si>
  <si>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</si>
  <si>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</si>
  <si>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</si>
  <si>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</si>
  <si>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</si>
  <si>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</si>
  <si>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</si>
  <si>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</si>
  <si>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</si>
  <si>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</si>
  <si>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</si>
  <si>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</si>
  <si>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</si>
  <si>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</si>
  <si>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</si>
  <si>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</si>
  <si>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</si>
  <si>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</si>
  <si>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</si>
  <si>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</si>
  <si>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</si>
  <si>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</si>
  <si>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</si>
  <si>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</si>
  <si>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</si>
  <si>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</si>
  <si>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</si>
  <si>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</si>
  <si>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</si>
  <si>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</si>
  <si>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</si>
  <si>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</si>
  <si>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</si>
  <si>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</si>
  <si>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</si>
  <si>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</si>
  <si>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</si>
  <si>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</si>
  <si>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</si>
  <si>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</si>
  <si>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</si>
  <si>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</si>
  <si>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</si>
  <si>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</si>
  <si>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</si>
  <si>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</si>
  <si>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</si>
  <si>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</si>
  <si>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</si>
  <si>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</si>
  <si>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</si>
  <si>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</si>
  <si>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</si>
  <si>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</si>
  <si>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</si>
  <si>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</si>
  <si>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</si>
  <si>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</si>
  <si>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</si>
  <si>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</si>
  <si>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</si>
  <si>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</si>
  <si>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</si>
  <si>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</si>
  <si>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</si>
  <si>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</si>
  <si>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</si>
  <si>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</si>
  <si>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</si>
  <si>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</si>
  <si>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</si>
  <si>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</si>
  <si>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</si>
  <si>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</si>
  <si>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</si>
  <si>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</si>
  <si>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</si>
  <si>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</si>
  <si>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</si>
  <si>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</si>
  <si>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</si>
  <si>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</si>
  <si>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</si>
  <si>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</si>
  <si>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</si>
  <si>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</si>
  <si>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</si>
  <si>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</si>
  <si>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</si>
  <si>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</si>
  <si>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</si>
  <si>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</si>
  <si>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</si>
  <si>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</si>
  <si>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</si>
  <si>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</si>
  <si>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</si>
  <si>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</si>
  <si>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</si>
  <si>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</si>
  <si>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</si>
  <si>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</si>
  <si>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</si>
  <si>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</si>
  <si>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</si>
  <si>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</si>
  <si>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</si>
  <si>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</si>
  <si>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</si>
  <si>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</si>
  <si>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</si>
  <si>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</si>
  <si>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</si>
  <si>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</si>
  <si>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</si>
  <si>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</si>
  <si>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</si>
  <si>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</si>
  <si>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</si>
  <si>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</si>
  <si>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</si>
  <si>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</si>
  <si>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</si>
  <si>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</si>
  <si>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</si>
  <si>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</si>
  <si>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</si>
  <si>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</si>
  <si>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</si>
  <si>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</si>
  <si>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</si>
  <si>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</si>
  <si>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</si>
  <si>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</si>
  <si>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</si>
  <si>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</si>
  <si>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2021-8-08002202021</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</si>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</sst>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3" zoomScale="68" zoomScaleNormal="6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1" t="str">
        <f>HYPERLINK("#MI_Oferente_Singular!A114","CAPACIDAD RESIDUAL")</f>
        <v>CAPACIDAD RESIDUAL</v>
      </c>
      <c r="F8" s="232"/>
      <c r="G8" s="23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1" t="str">
        <f>HYPERLINK("#MI_Oferente_Singular!A162","TALENTO HUMANO")</f>
        <v>TALENTO HUMANO</v>
      </c>
      <c r="F9" s="232"/>
      <c r="G9" s="23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1" t="str">
        <f>HYPERLINK("#MI_Oferente_Singular!F162","INFRAESTRUCTURA")</f>
        <v>INFRAESTRUCTURA</v>
      </c>
      <c r="F10" s="232"/>
      <c r="G10" s="23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2693</v>
      </c>
      <c r="D15" s="35"/>
      <c r="E15" s="35"/>
      <c r="F15" s="5"/>
      <c r="G15" s="32" t="s">
        <v>1168</v>
      </c>
      <c r="H15" s="102" t="s">
        <v>163</v>
      </c>
      <c r="I15" s="32" t="s">
        <v>2624</v>
      </c>
      <c r="J15" s="107" t="s">
        <v>2626</v>
      </c>
      <c r="L15" s="215" t="s">
        <v>8</v>
      </c>
      <c r="M15" s="21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234"/>
      <c r="I20" s="138" t="s">
        <v>163</v>
      </c>
      <c r="J20" s="139" t="s">
        <v>165</v>
      </c>
      <c r="K20" s="140">
        <v>3218185800</v>
      </c>
      <c r="L20" s="141"/>
      <c r="M20" s="141">
        <v>44561</v>
      </c>
      <c r="N20" s="126">
        <f>+(M20-L20)/30</f>
        <v>1485.3666666666666</v>
      </c>
      <c r="O20" s="129"/>
      <c r="U20" s="125"/>
      <c r="V20" s="104">
        <f ca="1">NOW()</f>
        <v>44191.809082638887</v>
      </c>
      <c r="W20" s="104">
        <f ca="1">NOW()</f>
        <v>44191.809082638887</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229" t="str">
        <f>VLOOKUP(B20,EAS!A2:B1439,2,0)</f>
        <v>FUNDACION HOGAR AZUL</v>
      </c>
      <c r="C38" s="229"/>
      <c r="D38" s="229"/>
      <c r="E38" s="229"/>
      <c r="F38" s="229"/>
      <c r="G38" s="5"/>
      <c r="H38" s="123"/>
      <c r="I38" s="238" t="s">
        <v>7</v>
      </c>
      <c r="J38" s="238"/>
      <c r="K38" s="238"/>
      <c r="L38" s="238"/>
      <c r="M38" s="238"/>
      <c r="N38" s="238"/>
      <c r="O38" s="124"/>
    </row>
    <row r="39" spans="1:16" ht="42.95" customHeight="1" thickBot="1" x14ac:dyDescent="0.3">
      <c r="A39" s="10"/>
      <c r="B39" s="11"/>
      <c r="C39" s="11"/>
      <c r="D39" s="11"/>
      <c r="E39" s="11"/>
      <c r="F39" s="11"/>
      <c r="G39" s="11"/>
      <c r="H39" s="10"/>
      <c r="I39" s="224" t="s">
        <v>2694</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5"/>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5"/>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5"/>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5"/>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06" t="s">
        <v>2643</v>
      </c>
      <c r="J167" s="207"/>
      <c r="K167" s="207"/>
      <c r="L167" s="207"/>
      <c r="M167" s="207"/>
      <c r="N167" s="207"/>
      <c r="O167" s="208"/>
      <c r="U167" s="51"/>
    </row>
    <row r="168" spans="1:28" x14ac:dyDescent="0.25">
      <c r="A168" s="9"/>
      <c r="B168" s="225" t="s">
        <v>2658</v>
      </c>
      <c r="C168" s="225"/>
      <c r="D168" s="225"/>
      <c r="E168" s="8"/>
      <c r="F168" s="5"/>
      <c r="H168" s="80" t="s">
        <v>2657</v>
      </c>
      <c r="I168" s="206"/>
      <c r="J168" s="207"/>
      <c r="K168" s="207"/>
      <c r="L168" s="207"/>
      <c r="M168" s="207"/>
      <c r="N168" s="207"/>
      <c r="O168" s="208"/>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5"/>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3"/>
      <c r="Z178" s="154" t="str">
        <f>IF(Y178&gt;0,SUM(E180+Y178),"")</f>
        <v/>
      </c>
      <c r="AA178" s="19"/>
      <c r="AB178" s="19"/>
    </row>
    <row r="179" spans="1:28" ht="23.25" x14ac:dyDescent="0.25">
      <c r="A179" s="9"/>
      <c r="B179" s="182" t="s">
        <v>2669</v>
      </c>
      <c r="C179" s="182"/>
      <c r="D179" s="182"/>
      <c r="E179" s="160">
        <v>0.02</v>
      </c>
      <c r="F179" s="159">
        <v>0.01</v>
      </c>
      <c r="G179" s="154">
        <f>IF(F179&gt;0,SUM(E179+F179),"")</f>
        <v>0.03</v>
      </c>
      <c r="H179" s="5"/>
      <c r="I179" s="182" t="s">
        <v>2671</v>
      </c>
      <c r="J179" s="182"/>
      <c r="K179" s="182"/>
      <c r="L179" s="182"/>
      <c r="M179" s="161"/>
      <c r="O179" s="8"/>
      <c r="Q179" s="19"/>
      <c r="R179" s="148" t="str">
        <f>IF(M179&gt;0,SUM(L179+M179),"")</f>
        <v/>
      </c>
      <c r="T179" s="19"/>
      <c r="U179" s="228" t="s">
        <v>1166</v>
      </c>
      <c r="V179" s="228"/>
      <c r="W179" s="228"/>
      <c r="X179" s="24">
        <v>0.02</v>
      </c>
      <c r="Y179" s="153"/>
      <c r="Z179" s="154" t="str">
        <f>IF(Y179&gt;0,SUM(E181+Y179),"")</f>
        <v/>
      </c>
      <c r="AA179" s="19"/>
      <c r="AB179" s="19"/>
    </row>
    <row r="180" spans="1:28" ht="23.25" hidden="1" x14ac:dyDescent="0.25">
      <c r="A180" s="9"/>
      <c r="B180" s="168"/>
      <c r="C180" s="168"/>
      <c r="D180" s="168"/>
      <c r="E180" s="158"/>
      <c r="H180" s="5"/>
      <c r="I180" s="168"/>
      <c r="J180" s="168"/>
      <c r="K180" s="168"/>
      <c r="L180" s="168"/>
      <c r="M180" s="5"/>
      <c r="O180" s="8"/>
      <c r="Q180" s="19"/>
      <c r="R180" s="148" t="str">
        <f>IF(S180&gt;0,SUM(L180+S180),"")</f>
        <v/>
      </c>
      <c r="S180" s="153"/>
      <c r="T180" s="19"/>
      <c r="U180" s="228" t="s">
        <v>1167</v>
      </c>
      <c r="V180" s="228"/>
      <c r="W180" s="228"/>
      <c r="X180" s="24">
        <v>0.03</v>
      </c>
      <c r="Y180" s="153"/>
      <c r="Z180" s="154" t="str">
        <f>IF(Y180&gt;0,SUM(E182+Y180),"")</f>
        <v/>
      </c>
      <c r="AA180" s="19"/>
      <c r="AB180" s="19"/>
    </row>
    <row r="181" spans="1:28" ht="23.25" hidden="1" x14ac:dyDescent="0.25">
      <c r="A181" s="9"/>
      <c r="B181" s="168"/>
      <c r="C181" s="168"/>
      <c r="D181" s="168"/>
      <c r="E181" s="158"/>
      <c r="H181" s="5"/>
      <c r="I181" s="168"/>
      <c r="J181" s="168"/>
      <c r="K181" s="168"/>
      <c r="L181" s="16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8"/>
      <c r="C182" s="168"/>
      <c r="D182" s="168"/>
      <c r="E182" s="158"/>
      <c r="H182" s="5"/>
      <c r="I182" s="168"/>
      <c r="J182" s="168"/>
      <c r="K182" s="168"/>
      <c r="L182" s="16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96545574</v>
      </c>
      <c r="F185" s="91"/>
      <c r="G185" s="92"/>
      <c r="H185" s="87"/>
      <c r="I185" s="89" t="s">
        <v>2627</v>
      </c>
      <c r="J185" s="155">
        <f>+SUM(M179:M183)</f>
        <v>0</v>
      </c>
      <c r="K185" s="227" t="s">
        <v>2628</v>
      </c>
      <c r="L185" s="227"/>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6" t="s">
        <v>2636</v>
      </c>
      <c r="C192" s="186"/>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2020-12-27T00:25:06Z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