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 10\Desktop\MANIFESTACIONES\"/>
    </mc:Choice>
  </mc:AlternateContent>
  <xr:revisionPtr revIDLastSave="0" documentId="13_ncr:1_{C7BD998A-2C57-4902-9D36-8968BD2E234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<sst xmlns="http://schemas.openxmlformats.org/spreadsheetml/2006/main" count="3114" uniqueCount="2703">
  <si>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</si>
  <si>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</si>
  <si>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</si>
  <si>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</si>
  <si>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</si>
  <si>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</si>
  <si>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</si>
  <si>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</si>
  <si>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</si>
  <si>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</si>
  <si>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</si>
  <si>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</si>
  <si>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</si>
  <si>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</si>
  <si>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</si>
  <si>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</si>
  <si>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</si>
  <si>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</si>
  <si>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</si>
  <si>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</si>
  <si>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</si>
  <si>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</si>
  <si>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</si>
  <si>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</si>
  <si>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</si>
  <si>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</si>
  <si>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</si>
  <si>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</si>
  <si>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</si>
  <si>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</si>
  <si>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</si>
  <si>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</si>
  <si>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</si>
  <si>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</si>
  <si>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</si>
  <si>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</si>
  <si>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</si>
  <si>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</si>
  <si>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</si>
  <si>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</si>
  <si>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</si>
  <si>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</si>
  <si>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</si>
  <si>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</si>
  <si>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</si>
  <si>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</si>
  <si>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</si>
  <si>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</si>
  <si>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</si>
  <si>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</si>
  <si>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</si>
  <si>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</si>
  <si>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</si>
  <si>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</si>
  <si>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</si>
  <si>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</si>
  <si>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</si>
  <si>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</si>
  <si>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</si>
  <si>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</si>
  <si>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</si>
  <si>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</si>
  <si>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</si>
  <si>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</si>
  <si>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</si>
  <si>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</si>
  <si>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</si>
  <si>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</si>
  <si>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</si>
  <si>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</si>
  <si>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</si>
  <si>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</si>
  <si>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</si>
  <si>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</si>
  <si>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</si>
  <si>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</si>
  <si>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</si>
  <si>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</si>
  <si>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</si>
  <si>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</si>
  <si>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</si>
  <si>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</si>
  <si>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</si>
  <si>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</si>
  <si>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</si>
  <si>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</si>
  <si>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</si>
  <si>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</si>
  <si>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</si>
  <si>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</si>
  <si>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</si>
  <si>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</si>
  <si>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</si>
  <si>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</si>
  <si>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</si>
  <si>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</si>
  <si>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</si>
  <si>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</si>
  <si>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</si>
  <si>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</si>
  <si>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</si>
  <si>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</si>
  <si>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</si>
  <si>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</si>
  <si>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</si>
  <si>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</si>
  <si>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</si>
  <si>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</si>
  <si>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</si>
  <si>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</si>
  <si>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</si>
  <si>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</si>
  <si>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</si>
  <si>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</si>
  <si>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</si>
  <si>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</si>
  <si>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</si>
  <si>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</si>
  <si>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</si>
  <si>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</si>
  <si>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</si>
  <si>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</si>
  <si>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</si>
  <si>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</si>
  <si>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</si>
  <si>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</si>
  <si>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</si>
  <si>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</si>
  <si>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</si>
  <si>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</si>
  <si>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</si>
  <si>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</si>
  <si>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</si>
  <si>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</si>
  <si>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</si>
  <si>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</si>
  <si>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</si>
  <si>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</si>
  <si>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</si>
  <si>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</si>
  <si>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</si>
  <si>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</si>
  <si>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</si>
  <si>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</si>
  <si>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</si>
  <si>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</si>
  <si>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</si>
  <si>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</si>
  <si>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</si>
  <si>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</si>
  <si>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</si>
  <si>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</si>
  <si>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</si>
  <si>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</si>
  <si>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</si>
  <si>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</si>
  <si>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</si>
  <si>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</si>
  <si>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</si>
  <si>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</si>
  <si>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</si>
  <si>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</si>
  <si>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</si>
  <si>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</si>
  <si>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</si>
  <si>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</si>
  <si>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</si>
  <si>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</si>
  <si>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</si>
  <si>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</si>
  <si>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</si>
  <si>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</si>
  <si>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</si>
  <si>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</si>
  <si>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</si>
  <si>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</si>
  <si>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</si>
  <si>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</si>
  <si>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</si>
  <si>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</si>
  <si>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</si>
  <si>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</si>
  <si>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</si>
  <si>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</si>
  <si>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</si>
  <si>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</si>
  <si>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</si>
  <si>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</si>
  <si>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</si>
  <si>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</si>
  <si>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</si>
  <si>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</si>
  <si>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</si>
  <si>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</si>
  <si>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</si>
  <si>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</si>
  <si>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</si>
  <si>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</si>
  <si>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</si>
  <si>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</si>
  <si>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</si>
  <si>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</si>
  <si>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</si>
  <si>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</si>
  <si>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</si>
  <si>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</si>
  <si>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</si>
  <si>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</si>
  <si>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</si>
  <si>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</si>
  <si>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</si>
  <si>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</si>
  <si>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</si>
  <si>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</si>
  <si>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</si>
  <si>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</si>
  <si>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</si>
  <si>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</si>
  <si>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</si>
  <si>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</si>
  <si>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</si>
  <si>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</si>
  <si>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</si>
  <si>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</si>
  <si>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</si>
  <si>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</si>
  <si>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</si>
  <si>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</si>
  <si>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</si>
  <si>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</si>
  <si>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</si>
  <si>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</si>
  <si>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</si>
  <si>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</si>
  <si>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</si>
  <si>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</si>
  <si>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</si>
  <si>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</si>
  <si>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</si>
  <si>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</si>
  <si>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</si>
  <si>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</si>
  <si>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</si>
  <si>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</si>
  <si>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</si>
  <si>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</si>
  <si>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</si>
  <si>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</si>
  <si>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</si>
  <si>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</si>
  <si>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</si>
  <si>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</si>
  <si>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</si>
  <si>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</si>
  <si>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</si>
  <si>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</si>
  <si>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</si>
  <si>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</si>
  <si>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</si>
  <si>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</si>
  <si>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</si>
  <si>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</si>
  <si>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</si>
  <si>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</si>
  <si>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</si>
  <si>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</si>
  <si>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</si>
  <si>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</si>
  <si>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</si>
  <si>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</si>
  <si>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</si>
  <si>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</si>
  <si>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</si>
  <si>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</si>
  <si>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</si>
  <si>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</si>
  <si>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</si>
  <si>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</si>
  <si>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</si>
  <si>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</si>
  <si>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</si>
  <si>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</si>
  <si>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</si>
  <si>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</si>
  <si>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</si>
  <si>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</si>
  <si>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</si>
  <si>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</si>
  <si>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</si>
  <si>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</si>
  <si>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</si>
  <si>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</si>
  <si>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</si>
  <si>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</si>
  <si>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</si>
  <si>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</si>
  <si>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</si>
  <si>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</si>
  <si>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</si>
  <si>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</si>
  <si>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</si>
  <si>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</si>
  <si>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</si>
  <si>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</si>
  <si>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</si>
  <si>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</si>
  <si>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</si>
  <si>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</si>
  <si>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</si>
  <si>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</si>
  <si>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</si>
  <si>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</si>
  <si>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</si>
  <si>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</si>
  <si>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</si>
  <si>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</si>
  <si>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</si>
  <si>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</si>
  <si>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</si>
  <si>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</si>
  <si>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</si>
  <si>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</si>
  <si>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</si>
  <si>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</si>
  <si>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</si>
  <si>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</si>
  <si>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</si>
  <si>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</si>
  <si>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</si>
  <si>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</si>
  <si>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</si>
  <si>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</si>
  <si>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</si>
  <si>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</si>
  <si>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</si>
  <si>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</si>
  <si>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</si>
  <si>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</si>
  <si>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</si>
  <si>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</si>
  <si>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</si>
  <si>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</si>
  <si>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</si>
  <si>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</si>
  <si>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</si>
  <si>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</si>
  <si>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</si>
  <si>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</si>
  <si>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</si>
  <si>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</si>
  <si>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</si>
  <si>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</si>
  <si>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</si>
  <si>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</si>
  <si>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</si>
  <si>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</si>
  <si>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</si>
  <si>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</si>
  <si>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</si>
  <si>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</si>
  <si>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</si>
  <si>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</si>
  <si>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</si>
  <si>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</si>
  <si>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</si>
  <si>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</si>
  <si>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</si>
  <si>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</si>
  <si>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</si>
  <si>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</si>
  <si>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</si>
  <si>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</si>
  <si>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</si>
  <si>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</si>
  <si>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</si>
  <si>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</si>
  <si>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</si>
  <si>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</si>
  <si>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</si>
  <si>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</si>
  <si>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</si>
  <si>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</si>
  <si>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</si>
  <si>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</si>
  <si>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</si>
  <si>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</si>
  <si>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</si>
  <si>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</si>
  <si>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</si>
  <si>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</si>
  <si>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</si>
  <si>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</si>
  <si>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</si>
  <si>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</si>
  <si>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</si>
  <si>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</si>
  <si>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</si>
  <si>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</si>
  <si>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</si>
  <si>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</si>
  <si>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</si>
  <si>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</si>
  <si>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</si>
  <si>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</si>
  <si>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</si>
  <si>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</si>
  <si>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</si>
  <si>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</si>
  <si>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</si>
  <si>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</si>
  <si>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</si>
  <si>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</si>
  <si>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</si>
  <si>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</si>
  <si>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</si>
  <si>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</si>
  <si>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</si>
  <si>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</si>
  <si>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</si>
  <si>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</si>
  <si>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</si>
  <si>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</si>
  <si>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</si>
  <si>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</si>
  <si>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</si>
  <si>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</si>
  <si>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</si>
  <si>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</si>
  <si>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</si>
  <si>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</si>
  <si>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</si>
  <si>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</si>
  <si>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</si>
  <si>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</si>
  <si>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</si>
  <si>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</si>
  <si>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</si>
  <si>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</si>
  <si>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</si>
  <si>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</si>
  <si>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</si>
  <si>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</si>
  <si>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</si>
  <si>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</si>
  <si>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</si>
  <si>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</si>
  <si>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</si>
  <si>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</si>
  <si>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</si>
  <si>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</si>
  <si>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</si>
  <si>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</si>
  <si>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</si>
  <si>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</si>
  <si>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</si>
  <si>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</si>
  <si>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</si>
  <si>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</si>
  <si>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</si>
  <si>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</si>
  <si>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</si>
  <si>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</si>
  <si>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</si>
  <si>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</si>
  <si>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</si>
  <si>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</si>
  <si>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</si>
  <si>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</si>
  <si>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</si>
  <si>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</si>
  <si>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</si>
  <si>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</si>
  <si>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</si>
  <si>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</si>
  <si>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</si>
  <si>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</si>
  <si>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</si>
  <si>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</si>
  <si>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</si>
  <si>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</si>
  <si>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</si>
  <si>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</si>
  <si>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</si>
  <si>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</si>
  <si>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</si>
  <si>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</si>
  <si>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</si>
  <si>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</si>
  <si>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</si>
  <si>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</si>
  <si>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</si>
  <si>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</si>
  <si>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</si>
  <si>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</si>
  <si>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</si>
  <si>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</si>
  <si>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</si>
  <si>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</si>
  <si>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</si>
  <si>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</si>
  <si>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</si>
  <si>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</si>
  <si>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</si>
  <si>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</si>
  <si>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</si>
  <si>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</si>
  <si>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</si>
  <si>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</si>
  <si>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</si>
  <si>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</si>
  <si>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</si>
  <si>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</si>
  <si>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</si>
  <si>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</si>
  <si>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</si>
  <si>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</si>
  <si>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</si>
  <si>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</si>
  <si>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</si>
  <si>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</si>
  <si>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</si>
  <si>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</si>
  <si>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</si>
  <si>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</si>
  <si>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</si>
  <si>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</si>
  <si>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</si>
  <si>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</si>
  <si>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</si>
  <si>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</si>
  <si>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</si>
  <si>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</si>
  <si>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</si>
  <si>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</si>
  <si>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</si>
  <si>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</si>
  <si>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</si>
  <si>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</si>
  <si>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</si>
  <si>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</si>
  <si>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</si>
  <si>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</si>
  <si>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</si>
  <si>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</si>
  <si>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</si>
  <si>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</si>
  <si>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</si>
  <si>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</si>
  <si>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</si>
  <si>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</si>
  <si>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</si>
  <si>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</si>
  <si>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</si>
  <si>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</si>
  <si>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</si>
  <si>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</si>
  <si>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</si>
  <si>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</si>
  <si>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</si>
  <si>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</si>
  <si>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</si>
  <si>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</si>
  <si>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</si>
  <si>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</si>
  <si>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</si>
  <si>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</si>
  <si>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</si>
  <si>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</si>
  <si>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</si>
  <si>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</si>
  <si>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</si>
  <si>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</si>
  <si>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</si>
  <si>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</si>
  <si>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</si>
  <si>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</si>
  <si>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</si>
  <si>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</si>
  <si>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</si>
  <si>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</si>
  <si>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</si>
  <si>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</si>
  <si>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</si>
  <si>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</si>
  <si>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</si>
  <si>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</si>
  <si>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</si>
  <si>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</si>
  <si>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</si>
  <si>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</si>
  <si>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</si>
  <si>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</si>
  <si>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</si>
  <si>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</si>
  <si>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</si>
  <si>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</si>
  <si>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</si>
  <si>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</si>
  <si>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</si>
  <si>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</si>
  <si>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</si>
  <si>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</si>
  <si>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</si>
  <si>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</si>
  <si>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</si>
  <si>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</si>
  <si>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</si>
  <si>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</si>
  <si>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</si>
  <si>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</si>
  <si>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</si>
  <si>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</si>
  <si>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</si>
  <si>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</si>
  <si>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</si>
  <si>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</si>
  <si>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</si>
  <si>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</si>
  <si>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</si>
  <si>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</si>
  <si>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</si>
  <si>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</si>
  <si>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</si>
  <si>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</si>
  <si>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</si>
  <si>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</si>
  <si>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</si>
  <si>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</si>
  <si>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</si>
  <si>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</si>
  <si>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</si>
  <si>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</si>
  <si>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</si>
  <si>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</si>
  <si>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</si>
  <si>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</si>
  <si>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</si>
  <si>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</si>
  <si>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</si>
  <si>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</si>
  <si>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</si>
  <si>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</si>
  <si>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</si>
  <si>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</si>
  <si>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</si>
  <si>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</si>
  <si>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</si>
  <si>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</si>
  <si>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</si>
  <si>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</si>
  <si>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</si>
  <si>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</si>
  <si>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</si>
  <si>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</si>
  <si>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</si>
  <si>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</si>
  <si>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</si>
  <si>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</si>
  <si>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</si>
  <si>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</si>
  <si>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</si>
  <si>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</si>
  <si>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</si>
  <si>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</si>
  <si>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</si>
  <si>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</si>
  <si>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</si>
  <si>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</si>
  <si>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</si>
  <si>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</si>
  <si>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</si>
  <si>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</si>
  <si>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</si>
  <si>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</si>
  <si>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</si>
  <si>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</si>
  <si>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</si>
  <si>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</si>
  <si>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</si>
  <si>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</si>
  <si>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</si>
  <si>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</si>
  <si>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</si>
  <si>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</si>
  <si>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</si>
  <si>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</si>
  <si>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</si>
  <si>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</si>
  <si>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</si>
  <si>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</si>
  <si>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</si>
  <si>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</si>
  <si>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</si>
  <si>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</si>
  <si>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</si>
  <si>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</si>
  <si>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</si>
  <si>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</si>
  <si>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</si>
  <si>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</si>
  <si>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</si>
  <si>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</si>
  <si>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</si>
  <si>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</si>
  <si>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</si>
  <si>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</si>
  <si>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</si>
  <si>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</si>
  <si>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</si>
  <si>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</si>
  <si>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</si>
  <si>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</si>
  <si>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</si>
  <si>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</si>
  <si>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</si>
  <si>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</si>
  <si>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</si>
  <si>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</si>
  <si>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</si>
  <si>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</si>
  <si>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</si>
  <si>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</si>
  <si>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</si>
  <si>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</si>
  <si>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</si>
  <si>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</si>
  <si>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</si>
  <si>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</si>
  <si>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</si>
  <si>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</si>
  <si>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</si>
  <si>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</si>
  <si>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</si>
  <si>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</si>
  <si>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</si>
  <si>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</si>
  <si>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</si>
  <si>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</si>
  <si>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</si>
  <si>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</si>
  <si>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</si>
  <si>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</si>
  <si>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</si>
  <si>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</si>
  <si>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</si>
  <si>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</si>
  <si>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</si>
  <si>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</si>
  <si>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</si>
  <si>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</si>
  <si>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</si>
  <si>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</si>
  <si>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</si>
  <si>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</si>
  <si>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</si>
  <si>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</si>
  <si>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</si>
  <si>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</si>
  <si>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</si>
  <si>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</si>
  <si>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</si>
  <si>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</si>
  <si>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</si>
  <si>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</si>
  <si>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</si>
  <si>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</si>
  <si>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</si>
  <si>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</si>
  <si>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</si>
  <si>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</si>
  <si>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</si>
  <si>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</si>
  <si>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</si>
  <si>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</si>
  <si>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</si>
  <si>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</si>
  <si>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</si>
  <si>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</si>
  <si>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</si>
  <si>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</si>
  <si>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</si>
  <si>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</si>
  <si>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</si>
  <si>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</si>
  <si>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</si>
  <si>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</si>
  <si>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</si>
  <si>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</si>
  <si>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</si>
  <si>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</si>
  <si>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</si>
  <si>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</si>
  <si>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</si>
  <si>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</si>
  <si>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</si>
  <si>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</si>
  <si>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</si>
  <si>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</si>
  <si>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</si>
  <si>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</si>
  <si>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</si>
  <si>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</si>
  <si>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</si>
  <si>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</si>
  <si>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</si>
  <si>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</si>
  <si>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</si>
  <si>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</si>
  <si>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</si>
  <si>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</si>
  <si>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</si>
  <si>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</si>
  <si>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</si>
  <si>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</si>
  <si>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</si>
  <si>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</si>
  <si>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</si>
  <si>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</si>
  <si>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</si>
  <si>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</si>
  <si>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</si>
  <si>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</si>
  <si>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</si>
  <si>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</si>
  <si>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</si>
  <si>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</si>
  <si>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</si>
  <si>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</si>
  <si>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</si>
  <si>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</si>
  <si>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</si>
  <si>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</si>
  <si>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</si>
  <si>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</si>
  <si>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</si>
  <si>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</si>
  <si>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</si>
  <si>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</si>
  <si>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</si>
  <si>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</si>
  <si>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</si>
  <si>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</si>
  <si>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</si>
  <si>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</si>
  <si>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</si>
  <si>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</si>
  <si>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</si>
  <si>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</si>
  <si>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</si>
  <si>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</si>
  <si>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</si>
  <si>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</si>
  <si>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</si>
  <si>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</si>
  <si>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</si>
  <si>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</si>
  <si>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</si>
  <si>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</si>
  <si>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</si>
  <si>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</si>
  <si>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</si>
  <si>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</si>
  <si>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</si>
  <si>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</si>
  <si>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</si>
  <si>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</si>
  <si>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</si>
  <si>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</si>
  <si>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</si>
  <si>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</si>
  <si>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</si>
  <si>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</si>
  <si>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</si>
  <si>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</si>
  <si>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</si>
  <si>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</si>
  <si>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</si>
  <si>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</si>
  <si>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</si>
  <si>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</si>
  <si>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</si>
  <si>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</si>
  <si>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</si>
  <si>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</si>
  <si>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</si>
  <si>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</si>
  <si>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</si>
  <si>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</si>
  <si>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</si>
  <si>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</si>
  <si>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</si>
  <si>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</si>
  <si>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</si>
  <si>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</si>
  <si>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</si>
  <si>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</si>
  <si>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</si>
  <si>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</si>
  <si>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</si>
  <si>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</si>
  <si>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</si>
  <si>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</si>
  <si>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</si>
  <si>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</si>
  <si>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</si>
  <si>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</si>
  <si>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</si>
  <si>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</si>
  <si>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</si>
  <si>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</si>
  <si>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</si>
  <si>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</si>
  <si>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</si>
  <si>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</si>
  <si>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</si>
  <si>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</si>
  <si>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</si>
  <si>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</si>
  <si>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</si>
  <si>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</si>
  <si>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</si>
  <si>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</si>
  <si>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</si>
  <si>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</si>
  <si>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</si>
  <si>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</si>
  <si>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</si>
  <si>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</si>
  <si>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</si>
  <si>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</si>
  <si>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</si>
  <si>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</si>
  <si>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</si>
  <si>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</si>
  <si>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</si>
  <si>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</si>
  <si>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</si>
  <si>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</si>
  <si>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</si>
  <si>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</si>
  <si>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</si>
  <si>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</si>
  <si>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</si>
  <si>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</si>
  <si>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</si>
  <si>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</si>
  <si>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</si>
  <si>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</si>
  <si>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</si>
  <si>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</si>
  <si>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</si>
  <si>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</si>
  <si>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</si>
  <si>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</si>
  <si>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</si>
  <si>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</si>
  <si>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</si>
  <si>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</si>
  <si>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</si>
  <si>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</si>
  <si>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</si>
  <si>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</si>
  <si>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</si>
  <si>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</si>
  <si>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</si>
  <si>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</si>
  <si>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</si>
  <si>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</si>
  <si>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</si>
  <si>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</si>
  <si>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</si>
  <si>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</si>
  <si>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</si>
  <si>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</si>
  <si>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</si>
  <si>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</si>
  <si>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</si>
  <si>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</si>
  <si>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</si>
  <si>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</si>
  <si>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</si>
  <si>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</si>
  <si>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</si>
  <si>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</si>
  <si>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</si>
  <si>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</si>
  <si>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</si>
  <si>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</si>
  <si>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</si>
  <si>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</si>
  <si>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</si>
  <si>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</si>
  <si>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</si>
  <si>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</si>
  <si>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</si>
  <si>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</si>
  <si>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</si>
  <si>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</si>
  <si>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</si>
  <si>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</si>
  <si>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</si>
  <si>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</si>
  <si>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</si>
  <si>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</si>
  <si>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</si>
  <si>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</si>
  <si>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</si>
  <si>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</si>
  <si>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</si>
  <si>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</si>
  <si>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</si>
  <si>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</si>
  <si>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</si>
  <si>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</si>
  <si>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</si>
  <si>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</si>
  <si>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</si>
  <si>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</si>
  <si>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</si>
  <si>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</si>
  <si>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</si>
  <si>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</si>
  <si>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</si>
  <si>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</si>
  <si>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</si>
  <si>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</si>
  <si>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</si>
  <si>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</si>
  <si>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</si>
  <si>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</si>
  <si>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</si>
  <si>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</si>
  <si>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</si>
  <si>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</si>
  <si>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</si>
  <si>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</si>
  <si>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</si>
  <si>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</si>
  <si>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</si>
  <si>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</si>
  <si>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</si>
  <si>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</si>
  <si>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</si>
  <si>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</si>
  <si>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</si>
  <si>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</si>
  <si>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</si>
  <si>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</si>
  <si>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</si>
  <si>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</si>
  <si>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</si>
  <si>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</si>
  <si>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</si>
  <si>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</si>
  <si>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</si>
  <si>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</si>
  <si>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</si>
  <si>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</si>
  <si>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</si>
  <si>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</si>
  <si>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</si>
  <si>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</si>
  <si>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</si>
  <si>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</si>
  <si>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</si>
  <si>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</si>
  <si>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</si>
  <si>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</si>
  <si>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</si>
  <si>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</si>
  <si>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</si>
  <si>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</si>
  <si>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</si>
  <si>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</si>
  <si>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</si>
  <si>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</si>
  <si>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</si>
  <si>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</si>
  <si>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</si>
  <si>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</si>
  <si>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</si>
  <si>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</si>
  <si>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</si>
  <si>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</si>
  <si>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</si>
  <si>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</si>
  <si>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</si>
  <si>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</si>
  <si>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</si>
  <si>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</si>
  <si>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</si>
  <si>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</si>
  <si>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</si>
  <si>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</si>
  <si>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</si>
  <si>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</si>
  <si>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</si>
  <si>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</si>
  <si>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</si>
  <si>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</si>
  <si>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</si>
  <si>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</si>
  <si>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</si>
  <si>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</si>
  <si>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</si>
  <si>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</si>
  <si>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</si>
  <si>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</si>
  <si>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</si>
  <si>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</si>
  <si>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</si>
  <si>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</si>
  <si>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</si>
  <si>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</si>
  <si>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</si>
  <si>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</si>
  <si>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</si>
  <si>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</si>
  <si>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</si>
  <si>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</si>
  <si>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</si>
  <si>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</si>
  <si>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</si>
  <si>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</si>
  <si>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</si>
  <si>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</si>
  <si>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</si>
  <si>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</si>
  <si>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</si>
  <si>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</si>
  <si>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</si>
  <si>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</si>
  <si>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</si>
  <si>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</si>
  <si>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</si>
  <si>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</si>
  <si>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</si>
  <si>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</si>
  <si>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</si>
  <si>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</si>
  <si>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</si>
  <si>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</si>
  <si>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</si>
  <si>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</si>
  <si>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</si>
  <si>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</si>
  <si>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</si>
  <si>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</si>
  <si>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</si>
  <si>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</si>
  <si>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</si>
  <si>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</si>
  <si>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</si>
  <si>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</si>
  <si>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</si>
  <si>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</si>
  <si>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</si>
  <si>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</si>
  <si>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</si>
  <si>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</si>
  <si>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</si>
  <si>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</si>
  <si>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</si>
  <si>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</si>
  <si>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</si>
  <si>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</si>
  <si>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</si>
  <si>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</si>
  <si>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</si>
  <si>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</si>
  <si>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</si>
  <si>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</si>
  <si>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</si>
  <si>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</si>
  <si>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</si>
  <si>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</si>
  <si>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</si>
  <si>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</si>
  <si>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</si>
  <si>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</si>
  <si>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</si>
  <si>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</si>
  <si>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</si>
  <si>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</si>
  <si>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</si>
  <si>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</si>
  <si>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</si>
  <si>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</si>
  <si>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</si>
  <si>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</si>
  <si>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</si>
  <si>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</si>
  <si>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</si>
  <si>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</si>
  <si>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</si>
  <si>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</si>
  <si>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</si>
  <si>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</si>
  <si>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</si>
  <si>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</si>
  <si>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</si>
  <si>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</si>
  <si>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</si>
  <si>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</si>
  <si>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</si>
  <si>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</si>
  <si>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</si>
  <si>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</si>
  <si>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</si>
  <si>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</si>
  <si>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</si>
  <si>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</si>
  <si>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</si>
  <si>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</si>
  <si>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</si>
  <si>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</si>
  <si>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</si>
  <si>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</si>
  <si>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</si>
  <si>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</si>
  <si>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</si>
  <si>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</si>
  <si>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</si>
  <si>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</si>
  <si>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</si>
  <si>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</si>
  <si>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</si>
  <si>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</si>
  <si>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</si>
  <si>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</si>
  <si>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</si>
  <si>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</si>
  <si>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</si>
  <si>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</si>
  <si>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</si>
  <si>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</si>
  <si>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</si>
  <si>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</si>
  <si>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</si>
  <si>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</si>
  <si>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</si>
  <si>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</si>
  <si>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</si>
  <si>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</si>
  <si>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</si>
  <si>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</si>
  <si>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</si>
  <si>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</si>
  <si>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</si>
  <si>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</si>
  <si>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</si>
  <si>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</si>
  <si>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</si>
  <si>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</si>
  <si>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</si>
  <si>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</si>
  <si>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</si>
  <si>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</si>
  <si>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</si>
  <si>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</si>
  <si>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</si>
  <si>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</si>
  <si>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</si>
  <si>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</si>
  <si>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</si>
  <si>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</si>
  <si>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</si>
  <si>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</si>
  <si>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</si>
  <si>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</si>
  <si>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</si>
  <si>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</si>
  <si>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</si>
  <si>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</si>
  <si>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</si>
  <si>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</si>
  <si>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</si>
  <si>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</si>
  <si>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</si>
  <si>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</si>
  <si>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</si>
  <si>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</si>
  <si>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</si>
  <si>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</si>
  <si>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</si>
  <si>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</si>
  <si>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</si>
  <si>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</si>
  <si>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</si>
  <si>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</si>
  <si>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</si>
  <si>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</si>
  <si>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</si>
  <si>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</si>
  <si>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</si>
  <si>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</si>
  <si>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</si>
  <si>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</si>
  <si>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</si>
  <si>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</si>
  <si>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</si>
  <si>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</si>
  <si>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</si>
  <si>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</si>
  <si>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</si>
  <si>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</si>
  <si>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</si>
  <si>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</si>
  <si>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</si>
  <si>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</si>
  <si>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</si>
  <si>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</si>
  <si>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</si>
  <si>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</si>
  <si>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</si>
  <si>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</si>
  <si>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</si>
  <si>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</si>
  <si>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</si>
  <si>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</si>
  <si>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</si>
  <si>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</si>
  <si>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</si>
  <si>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</si>
  <si>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</si>
  <si>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</si>
  <si>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</si>
  <si>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</si>
  <si>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</si>
  <si>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</si>
  <si>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</si>
  <si>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</si>
  <si>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</si>
  <si>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</si>
  <si>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</si>
  <si>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</si>
  <si>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</si>
  <si>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</si>
  <si>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</si>
  <si>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</si>
  <si>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</si>
  <si>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</si>
  <si>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</si>
  <si>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</si>
  <si>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</si>
  <si>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</si>
  <si>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</si>
  <si>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</si>
  <si>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</si>
  <si>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</si>
  <si>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</si>
  <si>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</si>
  <si>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</si>
  <si>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</si>
  <si>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</si>
  <si>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</si>
  <si>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</si>
  <si>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</si>
  <si>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</si>
  <si>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</si>
  <si>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</si>
  <si>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</si>
  <si>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</si>
  <si>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</si>
  <si>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</si>
  <si>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</si>
  <si>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</si>
  <si>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</si>
  <si>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</si>
  <si>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</si>
  <si>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</si>
  <si>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</si>
  <si>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</si>
  <si>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</si>
  <si>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</si>
  <si>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</si>
  <si>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</si>
  <si>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</si>
  <si>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</si>
  <si>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</si>
  <si>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</si>
  <si>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</si>
  <si>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</si>
  <si>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</si>
  <si>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</si>
  <si>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</si>
  <si>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</si>
  <si>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</si>
  <si>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</si>
  <si>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</si>
  <si>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</si>
  <si>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</si>
  <si>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</si>
  <si>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</si>
  <si>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</si>
  <si>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</si>
  <si>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</si>
  <si>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</si>
  <si>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</si>
  <si>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</si>
  <si>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</si>
  <si>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</si>
  <si>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</si>
  <si>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</si>
  <si>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</si>
  <si>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</si>
  <si>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</si>
  <si>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</si>
  <si>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</si>
  <si>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</si>
  <si>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</si>
  <si>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</si>
  <si>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</si>
  <si>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</si>
  <si>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</si>
  <si>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</si>
  <si>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</si>
  <si>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</si>
  <si>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</si>
  <si>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</si>
  <si>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</si>
  <si>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</si>
  <si>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</si>
  <si>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</si>
  <si>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</si>
  <si>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</si>
  <si>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</si>
  <si>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</si>
  <si>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</si>
  <si>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</si>
  <si>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</si>
  <si>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</si>
  <si>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</si>
  <si>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</si>
  <si>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</si>
  <si>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</si>
  <si>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</si>
  <si>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</si>
  <si>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</si>
  <si>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</si>
  <si>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</si>
  <si>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</si>
  <si>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</si>
  <si>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</si>
  <si>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</si>
  <si>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</si>
  <si>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</si>
  <si>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</si>
  <si>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</si>
  <si>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</si>
  <si>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</si>
  <si>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</si>
  <si>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</si>
  <si>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</si>
  <si>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</si>
  <si>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</si>
  <si>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</si>
  <si>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</si>
  <si>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</si>
  <si>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</si>
  <si>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</si>
  <si>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</si>
  <si>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</si>
  <si>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</si>
  <si>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</si>
  <si>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</si>
  <si>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</si>
  <si>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</si>
  <si>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</si>
  <si>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</si>
  <si>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</si>
  <si>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</si>
  <si>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</si>
  <si>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</si>
  <si>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</si>
  <si>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</si>
  <si>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</si>
  <si>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</si>
  <si>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</si>
  <si>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</si>
  <si>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</si>
  <si>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</si>
  <si>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</si>
  <si>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</si>
  <si>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</si>
  <si>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</si>
  <si>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</si>
  <si>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</si>
  <si>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</si>
  <si>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</si>
  <si>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</si>
  <si>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</si>
  <si>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</si>
  <si>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</si>
  <si>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</si>
  <si>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</si>
  <si>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</si>
  <si>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</si>
  <si>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</si>
  <si>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</si>
  <si>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</si>
  <si>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</si>
  <si>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</si>
  <si>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</si>
  <si>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</si>
  <si>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</si>
  <si>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</si>
  <si>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</si>
  <si>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</si>
  <si>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</si>
  <si>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</si>
  <si>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</si>
  <si>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</si>
  <si>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</si>
  <si>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</si>
  <si>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</si>
  <si>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</si>
  <si>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</si>
  <si>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</si>
  <si>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</si>
  <si>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</si>
  <si>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</si>
  <si>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</si>
  <si>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</si>
  <si>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</si>
  <si>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</si>
  <si>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</si>
  <si>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</si>
  <si>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</si>
  <si>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</si>
  <si>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</si>
  <si>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</si>
  <si>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</si>
  <si>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</si>
  <si>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</si>
  <si>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</si>
  <si>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</si>
  <si>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</si>
  <si>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</si>
  <si>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</si>
  <si>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</si>
  <si>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</si>
  <si>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</si>
  <si>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</si>
  <si>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</si>
  <si>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</si>
  <si>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</si>
  <si>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</si>
  <si>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</si>
  <si>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</si>
  <si>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</si>
  <si>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</si>
  <si>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</si>
  <si>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</si>
  <si>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</si>
  <si>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</si>
  <si>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</si>
  <si>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</si>
  <si>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</si>
  <si>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</si>
  <si>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</si>
  <si>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</si>
  <si>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</si>
  <si>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</si>
  <si>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</si>
  <si>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</si>
  <si>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</si>
  <si>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</si>
  <si>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</si>
  <si>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</si>
  <si>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</si>
  <si>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</si>
  <si>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</si>
  <si>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</si>
  <si>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</si>
  <si>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</si>
  <si>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</si>
  <si>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</si>
  <si>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</si>
  <si>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</si>
  <si>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</si>
  <si>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</si>
  <si>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</si>
  <si>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</si>
  <si>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</si>
  <si>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</si>
  <si>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</si>
  <si>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</si>
  <si>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</si>
  <si>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</si>
  <si>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</si>
  <si>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</si>
  <si>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</si>
  <si>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</si>
  <si>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</si>
  <si>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</si>
  <si>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</si>
  <si>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</si>
  <si>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</si>
  <si>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</si>
  <si>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</si>
  <si>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</si>
  <si>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</si>
  <si>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</si>
  <si>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</si>
  <si>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</si>
  <si>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</si>
  <si>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</si>
  <si>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</si>
  <si>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</si>
  <si>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</si>
  <si>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</si>
  <si>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</si>
  <si>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</si>
  <si>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</si>
  <si>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</si>
  <si>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</si>
  <si>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</si>
  <si>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</si>
  <si>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</si>
  <si>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</si>
  <si>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</si>
  <si>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</si>
  <si>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</si>
  <si>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</si>
  <si>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</si>
  <si>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</si>
  <si>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</si>
  <si>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</si>
  <si>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</si>
  <si>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</si>
  <si>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</si>
  <si>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</si>
  <si>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</si>
  <si>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</si>
  <si>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</si>
  <si>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</si>
  <si>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</si>
  <si>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</si>
  <si>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</si>
  <si>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</si>
  <si>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</si>
  <si>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</si>
  <si>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</si>
  <si>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</si>
  <si>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</si>
  <si>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</si>
  <si>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</si>
  <si>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</si>
  <si>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</si>
  <si>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</si>
  <si>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</si>
  <si>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</si>
  <si>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</si>
  <si>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</si>
  <si>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</si>
  <si>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</si>
  <si>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</si>
  <si>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</si>
  <si>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</si>
  <si>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</si>
  <si>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</si>
  <si>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</si>
  <si>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</si>
  <si>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</si>
  <si>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</si>
  <si>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</si>
  <si>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</si>
  <si>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</si>
  <si>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</si>
  <si>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</si>
  <si>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</si>
  <si>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</si>
  <si>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</si>
  <si>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</si>
  <si>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</si>
  <si>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</si>
  <si>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</si>
  <si>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</si>
  <si>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</si>
  <si>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</si>
  <si>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</si>
  <si>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</si>
  <si>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</si>
  <si>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</si>
  <si>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</si>
  <si>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</si>
  <si>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</si>
  <si>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</si>
  <si>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</si>
  <si>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</si>
  <si>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</si>
  <si>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</si>
  <si>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</si>
  <si>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</si>
  <si>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</si>
  <si>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</si>
  <si>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</si>
  <si>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</si>
  <si>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</si>
  <si>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</si>
  <si>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</si>
  <si>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</si>
  <si>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</si>
  <si>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</si>
  <si>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</si>
  <si>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</si>
  <si>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</si>
  <si>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</si>
  <si>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</si>
  <si>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</si>
  <si>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</si>
  <si>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</si>
  <si>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</si>
  <si>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</si>
  <si>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</si>
  <si>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</si>
  <si>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</si>
  <si>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</si>
  <si>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</si>
  <si>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</si>
  <si>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</si>
  <si>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</si>
  <si>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</si>
  <si>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</si>
  <si>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</si>
  <si>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</si>
  <si>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</si>
  <si>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</si>
  <si>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</si>
  <si>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</si>
  <si>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</si>
  <si>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</si>
  <si>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</si>
  <si>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</si>
  <si>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</si>
  <si>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</si>
  <si>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</si>
  <si>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</si>
  <si>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</si>
  <si>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</si>
  <si>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</si>
  <si>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</si>
  <si>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</si>
  <si>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</si>
  <si>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</si>
  <si>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</si>
  <si>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</si>
  <si>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</si>
  <si>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</si>
  <si>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</si>
  <si>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</si>
  <si>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</si>
  <si>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</si>
  <si>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</si>
  <si>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</si>
  <si>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</si>
  <si>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</si>
  <si>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</si>
  <si>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</si>
  <si>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</si>
  <si>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</si>
  <si>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</si>
  <si>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</si>
  <si>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</si>
  <si>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</si>
  <si>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</si>
  <si>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</si>
  <si>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</si>
  <si>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</si>
  <si>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</si>
  <si>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</si>
  <si>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</si>
  <si>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</si>
  <si>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</si>
  <si>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</si>
  <si>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</si>
  <si>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</si>
  <si>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</si>
  <si>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</si>
  <si>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</si>
  <si>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</si>
  <si>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</si>
  <si>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</si>
  <si>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</si>
  <si>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</si>
  <si>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</si>
  <si>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</si>
  <si>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</si>
  <si>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</si>
  <si>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</si>
  <si>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</si>
  <si>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</si>
  <si>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</si>
  <si>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</si>
  <si>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</si>
  <si>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</si>
  <si>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</si>
  <si>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</si>
  <si>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</si>
  <si>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</si>
  <si>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</si>
  <si>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</si>
  <si>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</si>
  <si>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</si>
  <si>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</si>
  <si>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</si>
  <si>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</si>
  <si>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</si>
  <si>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</si>
  <si>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</si>
  <si>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</si>
  <si>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</si>
  <si>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</si>
  <si>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</si>
  <si>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</si>
  <si>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</si>
  <si>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</si>
  <si>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</si>
  <si>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</si>
  <si>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</si>
  <si>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</si>
  <si>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</si>
  <si>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</si>
  <si>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</si>
  <si>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</si>
  <si>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</si>
  <si>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</si>
  <si>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</si>
  <si>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</si>
  <si>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</si>
  <si>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</si>
  <si>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</si>
  <si>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</si>
  <si>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</si>
  <si>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</si>
  <si>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</si>
  <si>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</si>
  <si>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</si>
  <si>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</si>
  <si>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</si>
  <si>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</si>
  <si>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</si>
  <si>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</si>
  <si>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</si>
  <si>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</si>
  <si>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</si>
  <si>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</si>
  <si>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</si>
  <si>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</si>
  <si>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</si>
  <si>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</si>
  <si>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</si>
  <si>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</si>
  <si>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</si>
  <si>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</si>
  <si>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</si>
  <si>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</si>
  <si>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</si>
  <si>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</si>
  <si>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</si>
  <si>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</si>
  <si>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</si>
  <si>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</si>
  <si>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</si>
  <si>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</si>
  <si>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</si>
  <si>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</si>
  <si>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</si>
  <si>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</si>
  <si>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</si>
  <si>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</si>
  <si>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</si>
  <si>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</si>
  <si>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</si>
  <si>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</si>
  <si>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</si>
  <si>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</si>
  <si>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</si>
  <si>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</si>
  <si>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</si>
  <si>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</si>
  <si>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</si>
  <si>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</si>
  <si>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</si>
  <si>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</si>
  <si>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</si>
  <si>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</si>
  <si>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</si>
  <si>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</si>
  <si>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</si>
  <si>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</si>
  <si>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</si>
  <si>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</si>
  <si>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</si>
  <si>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</si>
  <si>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</si>
  <si>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</si>
  <si>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</si>
  <si>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</si>
  <si>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</si>
  <si>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</si>
  <si>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</si>
  <si>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</si>
  <si>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</si>
  <si>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</si>
  <si>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</si>
  <si>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</si>
  <si>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</si>
  <si>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</si>
  <si>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</si>
  <si>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</si>
  <si>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</si>
  <si>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</si>
  <si>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</si>
  <si>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</si>
  <si>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</si>
  <si>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</si>
  <si>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</si>
  <si>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</si>
  <si>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</si>
  <si>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</si>
  <si>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</si>
  <si>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</si>
  <si>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</si>
  <si>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</si>
  <si>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</si>
  <si>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</si>
  <si>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</si>
  <si>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</si>
  <si>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</si>
  <si>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</si>
  <si>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</si>
  <si>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</si>
  <si>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</si>
  <si>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</si>
  <si>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</si>
  <si>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</si>
  <si>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</si>
  <si>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</si>
  <si>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</si>
  <si>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</si>
  <si>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</si>
  <si>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</si>
  <si>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</si>
  <si>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</si>
  <si>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</si>
  <si>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</si>
  <si>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</si>
  <si>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</si>
  <si>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</si>
  <si>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</si>
  <si>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</si>
  <si>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</si>
  <si>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</si>
  <si>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</si>
  <si>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</si>
  <si>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</si>
  <si>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</si>
  <si>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</si>
  <si>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</si>
  <si>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</si>
  <si>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</si>
  <si>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</si>
  <si>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</si>
  <si>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</si>
  <si>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</si>
  <si>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</si>
  <si>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</si>
  <si>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</si>
  <si>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</si>
  <si>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</si>
  <si>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</si>
  <si>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</si>
  <si>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</si>
  <si>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</si>
  <si>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</si>
  <si>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</si>
  <si>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</si>
  <si>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</si>
  <si>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</si>
  <si>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</si>
  <si>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</si>
  <si>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</si>
  <si>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</si>
  <si>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</si>
  <si>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</si>
  <si>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</si>
  <si>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</si>
  <si>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</si>
  <si>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</si>
  <si>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</si>
  <si>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</si>
  <si>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</si>
  <si>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</si>
  <si>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</si>
  <si>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</si>
  <si>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</si>
  <si>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</si>
  <si>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</si>
  <si>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</si>
  <si>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</si>
  <si>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</si>
  <si>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</si>
  <si>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</si>
  <si>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</si>
  <si>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</si>
  <si>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</si>
  <si>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</si>
  <si>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</si>
  <si>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</si>
  <si>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</si>
  <si>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</si>
  <si>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</si>
  <si>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</si>
  <si>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</si>
  <si>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</si>
  <si>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</si>
  <si>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</si>
  <si>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</si>
  <si>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</si>
  <si>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</si>
  <si>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</si>
  <si>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</si>
  <si>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</si>
  <si>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</si>
  <si>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</si>
  <si>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</si>
  <si>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</si>
  <si>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</si>
  <si>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</si>
  <si>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</si>
  <si>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</si>
  <si>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</si>
  <si>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</si>
  <si>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</si>
  <si>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</si>
  <si>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</si>
  <si>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</si>
  <si>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</si>
  <si>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</si>
  <si>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</si>
  <si>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</si>
  <si>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</si>
  <si>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</si>
  <si>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</si>
  <si>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</si>
  <si>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</si>
  <si>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</si>
  <si>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</si>
  <si>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</si>
  <si>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</si>
  <si>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</si>
  <si>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</si>
  <si>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</si>
  <si>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</si>
  <si>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</si>
  <si>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</si>
  <si>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</si>
  <si>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</si>
  <si>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</si>
  <si>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</si>
  <si>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</si>
  <si>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</si>
  <si>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</si>
  <si>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</si>
  <si>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</si>
  <si>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</si>
  <si>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</si>
  <si>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</si>
  <si>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</si>
  <si>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</si>
  <si>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</si>
  <si>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</si>
  <si>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</si>
  <si>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</si>
  <si>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</si>
  <si>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</si>
  <si>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</si>
  <si>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</si>
  <si>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</si>
  <si>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</si>
  <si>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</si>
  <si>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</si>
  <si>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</si>
  <si>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</si>
  <si>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</si>
  <si>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</si>
  <si>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</si>
  <si>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</si>
  <si>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</si>
  <si>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</si>
  <si>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</si>
  <si>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</si>
  <si>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</si>
  <si>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</si>
  <si>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</si>
  <si>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</si>
  <si>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</si>
  <si>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</si>
  <si>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</si>
  <si>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</si>
  <si>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</si>
  <si>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</si>
  <si>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</si>
  <si>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</si>
  <si>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</si>
  <si>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</si>
  <si>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</si>
  <si>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</si>
  <si>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</si>
  <si>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</si>
  <si>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</si>
  <si>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</si>
  <si>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</si>
  <si>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</si>
  <si>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</si>
  <si>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</si>
  <si>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</si>
  <si>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</si>
  <si>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</si>
  <si>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</si>
  <si>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</si>
  <si>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</si>
  <si>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</si>
  <si>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</si>
  <si>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</si>
  <si>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</si>
  <si>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</si>
  <si>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</si>
  <si>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</si>
  <si>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</si>
  <si>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</si>
  <si>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</si>
  <si>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</si>
  <si>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</si>
  <si>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</si>
  <si>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</si>
  <si>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</si>
  <si>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</si>
  <si>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</si>
  <si>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</si>
  <si>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</si>
  <si>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</si>
  <si>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</si>
  <si>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</si>
  <si>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</si>
  <si>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</si>
  <si>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</si>
  <si>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</si>
  <si>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</si>
  <si>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</si>
  <si>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</si>
  <si>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</si>
  <si>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</si>
  <si>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</si>
  <si>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</si>
  <si>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</si>
  <si>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</si>
  <si>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</si>
  <si>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</si>
  <si>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</si>
  <si>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</si>
  <si>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</si>
  <si>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</si>
  <si>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</si>
  <si>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</si>
  <si>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</si>
  <si>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</si>
  <si>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</si>
  <si>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</si>
  <si>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</si>
  <si>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</si>
  <si>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</si>
  <si>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</si>
  <si>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</si>
  <si>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</si>
  <si>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</si>
  <si>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</si>
  <si>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</si>
  <si>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</si>
  <si>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</si>
  <si>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</si>
  <si>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</si>
  <si>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</si>
  <si>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</si>
  <si>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</si>
  <si>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</si>
  <si>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</si>
  <si>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</si>
  <si>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</si>
  <si>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</si>
  <si>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</si>
  <si>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</si>
  <si>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</si>
  <si>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</si>
  <si>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</si>
  <si>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</si>
  <si>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</si>
  <si>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</si>
  <si>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</si>
  <si>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</si>
  <si>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</si>
  <si>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</si>
  <si>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</si>
  <si>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</si>
  <si>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</si>
  <si>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</si>
  <si>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</si>
  <si>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</si>
  <si>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</si>
  <si>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</si>
  <si>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</si>
  <si>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</si>
  <si>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</si>
  <si>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</si>
  <si>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</si>
  <si>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</si>
  <si>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</si>
  <si>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</si>
  <si>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</si>
  <si>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</si>
  <si>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</si>
  <si>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</si>
  <si>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</si>
  <si>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</si>
  <si>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</si>
  <si>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</si>
  <si>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</si>
  <si>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</si>
  <si>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</si>
  <si>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</si>
  <si>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</si>
  <si>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</si>
  <si>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</si>
  <si>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</si>
  <si>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</si>
  <si>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</si>
  <si>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</si>
  <si>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</si>
  <si>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</si>
  <si>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</si>
  <si>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</si>
  <si>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</si>
  <si>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</si>
  <si>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</si>
  <si>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</si>
  <si>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</si>
  <si>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</si>
  <si>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</si>
  <si>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</si>
  <si>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</si>
  <si>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</si>
  <si>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</si>
  <si>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</si>
  <si>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</si>
  <si>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</si>
  <si>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</si>
  <si>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</si>
  <si>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</si>
  <si>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</si>
  <si>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</si>
  <si>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</si>
  <si>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</si>
  <si>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</si>
  <si>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</si>
  <si>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</si>
  <si>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</si>
  <si>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</si>
  <si>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</si>
  <si>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</si>
  <si>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</si>
  <si>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</si>
  <si>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</si>
  <si>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</si>
  <si>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</si>
  <si>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</si>
  <si>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</si>
  <si>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</si>
  <si>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</si>
  <si>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</si>
  <si>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</si>
  <si>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</si>
  <si>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</si>
  <si>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</si>
  <si>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</si>
  <si>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</si>
  <si>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</si>
  <si>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</si>
  <si>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</si>
  <si>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</si>
  <si>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</si>
  <si>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</si>
  <si>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</si>
  <si>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</si>
  <si>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</si>
  <si>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</si>
  <si>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</si>
  <si>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</si>
  <si>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</si>
  <si>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</si>
  <si>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</si>
  <si>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</si>
  <si>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</si>
  <si>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</si>
  <si>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</si>
  <si>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</si>
  <si>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</si>
  <si>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</si>
  <si>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</si>
  <si>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</si>
  <si>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</si>
  <si>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</si>
  <si>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</si>
  <si>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</si>
  <si>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</si>
  <si>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</si>
  <si>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</si>
  <si>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</si>
  <si>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</si>
  <si>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</si>
  <si>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</si>
  <si>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</si>
  <si>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</si>
  <si>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</si>
  <si>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</si>
  <si>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</si>
  <si>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</si>
  <si>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</si>
  <si>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</si>
  <si>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</si>
  <si>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</si>
  <si>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</si>
  <si>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</si>
  <si>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</si>
  <si>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</si>
  <si>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</si>
  <si>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</si>
  <si>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</si>
  <si>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</si>
  <si>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</si>
  <si>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</si>
  <si>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</si>
  <si>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</si>
  <si>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</si>
  <si>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</si>
  <si>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</si>
  <si>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</si>
  <si>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</si>
  <si>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</si>
  <si>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</si>
  <si>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</si>
  <si>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</si>
  <si>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</si>
  <si>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</si>
  <si>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</si>
  <si>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</si>
  <si>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</si>
  <si>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</si>
  <si>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</si>
  <si>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</si>
  <si>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</si>
  <si>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</si>
  <si>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</si>
  <si>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</si>
  <si>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</si>
  <si>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</si>
  <si>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</si>
  <si>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</si>
  <si>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</si>
  <si>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</si>
  <si>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</si>
  <si>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</si>
  <si>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</si>
  <si>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</si>
  <si>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</si>
  <si>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</si>
  <si>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</si>
  <si>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</si>
  <si>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</si>
  <si>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</si>
  <si>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</si>
  <si>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</si>
  <si>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</si>
  <si>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</si>
  <si>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</si>
  <si>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</si>
  <si>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</si>
  <si>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</si>
  <si>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</si>
  <si>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</si>
  <si>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</si>
  <si>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</si>
  <si>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</si>
  <si>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</si>
  <si>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</si>
  <si>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</si>
  <si>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</si>
  <si>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</si>
  <si>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</si>
  <si>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</si>
  <si>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</si>
  <si>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</si>
  <si>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</si>
  <si>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</si>
  <si>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</si>
  <si>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</si>
  <si>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</si>
  <si>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</si>
  <si>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</si>
  <si>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</si>
  <si>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</si>
  <si>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</si>
  <si>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</si>
  <si>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</si>
  <si>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</si>
  <si>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</si>
  <si>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</si>
  <si>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</si>
  <si>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</si>
  <si>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</si>
  <si>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</si>
  <si>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</si>
  <si>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</si>
  <si>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</si>
  <si>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</si>
  <si>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</si>
  <si>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</si>
  <si>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</si>
  <si>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</si>
  <si>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</si>
  <si>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</si>
  <si>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</si>
  <si>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</si>
  <si>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</si>
  <si>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</si>
  <si>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</si>
  <si>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</si>
  <si>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</si>
  <si>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</si>
  <si>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</si>
  <si>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</si>
  <si>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</si>
  <si>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</si>
  <si>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</si>
  <si>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</si>
  <si>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</si>
  <si>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</si>
  <si>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</si>
  <si>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</si>
  <si>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</si>
  <si>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</si>
  <si>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</si>
  <si>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</si>
  <si>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</si>
  <si>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</si>
  <si>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</si>
  <si>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</si>
  <si>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</si>
  <si>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</si>
  <si>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</si>
  <si>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</si>
  <si>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</si>
  <si>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</si>
  <si>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</si>
  <si>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</si>
  <si>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</si>
  <si>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</si>
  <si>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</si>
  <si>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</si>
  <si>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</si>
  <si>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</si>
  <si>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</si>
  <si>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</si>
  <si>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</si>
  <si>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</si>
  <si>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</si>
  <si>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</si>
  <si>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</si>
  <si>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</si>
  <si>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</si>
  <si>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</si>
  <si>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</si>
  <si>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</si>
  <si>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</si>
  <si>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</si>
  <si>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</si>
  <si>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</si>
  <si>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</si>
  <si>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</si>
  <si>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</si>
  <si>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</si>
  <si>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</si>
  <si>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</si>
  <si>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</si>
  <si>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</si>
  <si>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</si>
  <si>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</si>
  <si>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</si>
  <si>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</si>
  <si>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</si>
  <si>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</si>
  <si>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</si>
  <si>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</si>
  <si>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</si>
  <si>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</si>
  <si>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</si>
  <si>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</si>
  <si>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</si>
  <si>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</si>
  <si>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</si>
  <si>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</si>
  <si>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</si>
  <si>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</si>
  <si>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</si>
  <si>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</si>
  <si>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</si>
  <si>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</si>
  <si>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</si>
  <si>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</si>
  <si>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</si>
  <si>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</si>
  <si>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</si>
  <si>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</si>
  <si>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</si>
  <si>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</si>
  <si>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</si>
  <si>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</si>
  <si>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</si>
  <si>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</si>
  <si>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</si>
  <si>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</si>
  <si>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</si>
  <si>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</si>
  <si>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</si>
  <si>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</si>
  <si>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</si>
  <si>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</si>
  <si>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</si>
  <si>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</si>
  <si>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</si>
  <si>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</si>
  <si>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</si>
  <si>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</si>
  <si>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</si>
  <si>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</si>
  <si>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</si>
  <si>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</si>
  <si>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</si>
  <si>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</si>
  <si>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</si>
  <si>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</si>
  <si>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</si>
  <si>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</si>
  <si>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</si>
  <si>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</si>
  <si>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</si>
  <si>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</si>
  <si>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</si>
  <si>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</si>
  <si>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</si>
  <si>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</si>
  <si>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</si>
  <si>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</si>
  <si>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</si>
  <si>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</si>
  <si>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</si>
  <si>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</si>
  <si>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</si>
  <si>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</si>
  <si>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</si>
  <si>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</si>
  <si>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</si>
  <si>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</si>
  <si>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</si>
  <si>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</si>
  <si>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</si>
  <si>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</si>
  <si>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</si>
  <si>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</si>
  <si>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</si>
  <si>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</si>
  <si>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</si>
  <si>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</si>
  <si>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</si>
  <si>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</si>
  <si>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</si>
  <si>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</si>
  <si>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</si>
  <si>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</si>
  <si>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</si>
  <si>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</si>
  <si>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</si>
  <si>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</si>
  <si>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</si>
  <si>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</si>
  <si>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</si>
  <si>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</si>
  <si>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</si>
  <si>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</si>
  <si>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</si>
  <si>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</si>
  <si>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</si>
  <si>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</si>
  <si>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</si>
  <si>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</si>
  <si>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</si>
  <si>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</si>
  <si>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</si>
  <si>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</si>
  <si>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</si>
  <si>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</si>
  <si>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</si>
  <si>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</si>
  <si>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</si>
  <si>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</si>
  <si>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</si>
  <si>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</si>
  <si>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</si>
  <si>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</si>
  <si>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</si>
  <si>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</si>
  <si>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</si>
  <si>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</si>
  <si>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</si>
  <si>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</si>
  <si>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</si>
  <si>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</si>
  <si>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</si>
  <si>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</si>
  <si>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</si>
  <si>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</si>
  <si>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</si>
  <si>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</si>
  <si>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</si>
  <si>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</si>
  <si>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</si>
  <si>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</si>
  <si>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</si>
  <si>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</si>
  <si>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</si>
  <si>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</si>
  <si>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</si>
  <si>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</si>
  <si>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</si>
  <si>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</si>
  <si>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</si>
  <si>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</si>
  <si>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</si>
  <si>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</si>
  <si>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</si>
  <si>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</si>
  <si>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</si>
  <si>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</si>
  <si>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</si>
  <si>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</si>
  <si>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</si>
  <si>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</si>
  <si>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</si>
  <si>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</si>
  <si>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</si>
  <si>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</si>
  <si>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</si>
  <si>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</si>
  <si>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</si>
  <si>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</si>
  <si>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</si>
  <si>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</si>
  <si>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</si>
  <si>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</si>
  <si>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</si>
  <si>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</si>
  <si>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</si>
  <si>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</si>
  <si>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</si>
  <si>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</si>
  <si>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</si>
  <si>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FUNDACION CORAZONES ENLAZADOS</t>
  </si>
  <si>
    <t>COOPERATIVA DE TRABAJO ASOCIADO LIMPIAR – COOTRALIM</t>
  </si>
  <si>
    <t>GRUPO  EMPRESARIAL MYZOL DEL ORIENTE S.A.S</t>
  </si>
  <si>
    <t>COMITÉ COMUNITARIO DE DESPLAZADOS DE TAME</t>
  </si>
  <si>
    <t xml:space="preserve">81-068-2020 </t>
  </si>
  <si>
    <t>095-2020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</si>
  <si>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</si>
  <si>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</si>
  <si>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002</t>
  </si>
  <si>
    <t>APOYO PSICOSOCIAL EN LA ATENCIÓN DE NIÑOS Y NIÑAS MENOS DE 5 AÑOS O HASTA SU INGRESO AL GRADO DE TRANSICIÓN EN LOS CUIDADOS, VÍNCULOS AFECTIVO, Y EN EL DESARROLLO DE HABILIDADES PARA POTENCIAR DE MANERA INTENCIONAL EL DESARROLLO INTEGRAL DE LOS NIÑOS Y NIÑAS.</t>
  </si>
  <si>
    <t>001</t>
  </si>
  <si>
    <t>004</t>
  </si>
  <si>
    <t>CAPACITAR Y REALIZAR TALLERES DIRIGIDOS A LAS FAMILIAS EXALTANDO EN LA POBLACIÓN DE NIÑOS Y NIÑAS HASTA LOS 5 AÑOS O A SU INGRESO A PREESCOLAR DE LA COOPERATIVA DE TRABAJO ASOCIADO LIMPIAR “COOTRALIM”, CON EL FIN DE REFORZAR HÁBITOS DE VIDA SALUDABLE, PROMOCIÓN Y PREVENCIÓN DE LA VIOLENCIA INTRAFAMILIAR, FORTALECIMIENTO DE REDES FAMILIARES, PREVENCIÓN Y PROMOCIÓN DE CONSUMO DE SUSTANCIAS PSICOACTIVAS ENTRE OTROS; ENMARCADO EN EL EJE DE BIENESTAR SOCIAL.</t>
  </si>
  <si>
    <t>CAPACITAR Y REALIZAR TALLERES DIRIGIDOS A LAS FAMILIAS DE LOS NIÑOS, NIÑAS Y ADOLESCENTES DE LA COOPERATIVA DE TRABAJO ASOCIADO LIMPIAR “COOTRALIM”, CON EL FIN DE REFORZAR HÁBITOS DE VIDA SALUDABLE, PROMOCIÓN Y PREVENCIÓN DE VIOLENCIA INTRAFAMILIAR, FORTALECIMIENTO DE LAS REDES SOCIALES, PREVENCIÓN Y PROMOCIÓN DE CONSUMO DE SUSTANCIAS PSICOACTIVAS ENTRE OTROS ENMARCADOS EN EL EJE DE BIENESTAR SOCIAL, QUE GENEREN OPORTUNIDADES DE EXPRESIÓN  Y COMUNICACIÓN CON PARES Y ADULTOS; DE LA MISMA MANERA QUE CONSTRUIR ACUERDOS SOCIALES Y TERRITORIALES QUE PERMITAN LA DIVERSIDAD  DE EXPERIENCIAS PARA EL DESARROLLO INTEGRAL, SENSIBLE, HUMANO, QUE CUIDE EL MEDIO AMBIENTE Y SE PREOCUPE POR PRESERVARLO, BASADO EN EL CUIDADO DE  LA NIÑEZ, AUTOCUIDADO Y PROTECCIÓN DE LOS NIÑOS, NIÑAS Y SU FAMILIAS.
 FORTALECER LOS VÍNCULOS DE LAS FAMILIAS DEL COMITÉ COMUNITARIO DE DESPLAZADOS POR MEDIO DE CAPACITACIONES, CHARLAS, TALLERES LÚDICOS RECREATIVOS, CONVERSATORIOS ENTRE OTROS.</t>
  </si>
  <si>
    <t>ATENDER A NIÑOS Y NIÑAS MENORES DE CINCO (5) AÑOS O HASTA SU INGRESO EN EL GRADO DE TRANSICIÓN EN LOS SERVICIOS DE EDUCACIÓN INICIAL Y CUIDADO CON EL FIN DE PROMOVER EL DESARROLLO INTEGRAL DE LA PRIMERA INFANCIA CON CALIDAD.</t>
  </si>
  <si>
    <t>ESPECIFICAR LOS CONCEPTOS Y SERVICIOS DE LA ATENCIÓN DOMICILIARIA PARA LAS FAMILIAS CON ÍNDICE DE VULNERABILIDAD DESPLAZADAS TENIENDO EN CUENTA SU DIMENSIÓN SOCIAL, SANITARIA Y ASISTENCIAL. ANALIZAR GRUPOS DE POBLACIÓN SUSCEPTIBLES DE USO DE ESTOS SERVICIOS, CONSIDERANDO LA DIMENSIÓN ÉTICA Y LOS BENEFICIOS DE SU PROVISIÓN. PRESENTAR ASPECTOS RELACIONADOS CON LA SEGURIDAD Y LA SATISFACCIÓN DEL CIUDADANO, ANTE LOS SERVICIOS DOMICILIARIOS.</t>
  </si>
  <si>
    <t>85001262020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</si>
  <si>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</si>
  <si>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SI</t>
  </si>
  <si>
    <t xml:space="preserve">ADRIANA PLAZAS SEPULVEDA </t>
  </si>
  <si>
    <t>ADRIANA PLAZAS SEPULVEDA</t>
  </si>
  <si>
    <t>3105596463</t>
  </si>
  <si>
    <t>fundaservit@gmail.com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</si>
  <si>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</si>
  <si>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11 No. 23 - 33 Barrio las Fraguas, Paz de Ariporo - Casanare</t>
  </si>
  <si>
    <t>2021-85-10001998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</si>
</sst>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 zoomScale="70" zoomScaleNormal="70" zoomScaleSheetLayoutView="40" zoomScalePageLayoutView="40" workbookViewId="0">
      <selection activeCell="M22" sqref="M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2702</v>
      </c>
      <c r="D15" s="35"/>
      <c r="E15" s="35"/>
      <c r="F15" s="5"/>
      <c r="G15" s="32" t="s">
        <v>1168</v>
      </c>
      <c r="H15" s="103" t="s">
        <v>1078</v>
      </c>
      <c r="I15" s="32" t="s">
        <v>2624</v>
      </c>
      <c r="J15" s="108"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900916566</v>
      </c>
      <c r="C20" s="5"/>
      <c r="D20" s="73"/>
      <c r="E20" s="5"/>
      <c r="F20" s="5"/>
      <c r="G20" s="5"/>
      <c r="H20" s="240"/>
      <c r="I20" s="146" t="s">
        <v>1078</v>
      </c>
      <c r="J20" s="147" t="s">
        <v>1089</v>
      </c>
      <c r="K20" s="148">
        <v>1939203710</v>
      </c>
      <c r="L20" s="149"/>
      <c r="M20" s="149">
        <v>44561</v>
      </c>
      <c r="N20" s="132">
        <f>+(M20-L20)/30</f>
        <v>1485.3666666666666</v>
      </c>
      <c r="O20" s="135"/>
      <c r="U20" s="131"/>
      <c r="V20" s="105">
        <f ca="1">NOW()</f>
        <v>44194.537286226849</v>
      </c>
      <c r="W20" s="105">
        <f ca="1">NOW()</f>
        <v>44194.537286226849</v>
      </c>
    </row>
    <row r="21" spans="1:23" ht="30" customHeight="1" outlineLevel="1" x14ac:dyDescent="0.25">
      <c r="A21" s="9"/>
      <c r="B21" s="71"/>
      <c r="C21" s="5"/>
      <c r="D21" s="5"/>
      <c r="E21" s="5"/>
      <c r="F21" s="5"/>
      <c r="G21" s="5"/>
      <c r="H21" s="70"/>
      <c r="I21" s="146" t="s">
        <v>1078</v>
      </c>
      <c r="J21" s="147" t="s">
        <v>1083</v>
      </c>
      <c r="K21" s="148">
        <v>304546086</v>
      </c>
      <c r="L21" s="149"/>
      <c r="M21" s="149">
        <v>44561</v>
      </c>
      <c r="N21" s="132">
        <f t="shared" ref="N21:N35" si="0">+(M21-L21)/30</f>
        <v>1485.3666666666666</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PARA EL DESARROLLO INTEGRAL DEL SER HUMANO EN LAS DIFERENTES ETAPAS DEL CICLO VITAL "FUNDASERVIT"</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2700</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32</v>
      </c>
      <c r="D48" s="118" t="s">
        <v>2681</v>
      </c>
      <c r="E48" s="142">
        <v>43878</v>
      </c>
      <c r="F48" s="142">
        <v>44196</v>
      </c>
      <c r="G48" s="157">
        <f>IF(AND(E48&lt;&gt;"",F48&lt;&gt;""),((F48-E48)/30),"")</f>
        <v>10.6</v>
      </c>
      <c r="H48" s="116" t="s">
        <v>2683</v>
      </c>
      <c r="I48" s="112" t="s">
        <v>1070</v>
      </c>
      <c r="J48" s="112" t="s">
        <v>1077</v>
      </c>
      <c r="K48" s="120">
        <v>743764380</v>
      </c>
      <c r="L48" s="113" t="s">
        <v>1148</v>
      </c>
      <c r="M48" s="114">
        <v>1</v>
      </c>
      <c r="N48" s="113" t="s">
        <v>2634</v>
      </c>
      <c r="O48" s="113" t="s">
        <v>1148</v>
      </c>
      <c r="P48" s="78"/>
    </row>
    <row r="49" spans="1:16" s="6" customFormat="1" ht="24.75" customHeight="1" x14ac:dyDescent="0.25">
      <c r="A49" s="140">
        <v>2</v>
      </c>
      <c r="B49" s="119" t="s">
        <v>2676</v>
      </c>
      <c r="C49" s="111" t="s">
        <v>32</v>
      </c>
      <c r="D49" s="118" t="s">
        <v>2681</v>
      </c>
      <c r="E49" s="142">
        <v>43878</v>
      </c>
      <c r="F49" s="142">
        <v>44196</v>
      </c>
      <c r="G49" s="157">
        <f t="shared" ref="G49:G50" si="2">IF(AND(E49&lt;&gt;"",F49&lt;&gt;""),((F49-E49)/30),"")</f>
        <v>10.6</v>
      </c>
      <c r="H49" s="116" t="s">
        <v>2683</v>
      </c>
      <c r="I49" s="112" t="s">
        <v>1070</v>
      </c>
      <c r="J49" s="112" t="s">
        <v>1075</v>
      </c>
      <c r="K49" s="68">
        <v>684263230</v>
      </c>
      <c r="L49" s="113" t="s">
        <v>1148</v>
      </c>
      <c r="M49" s="114">
        <v>1</v>
      </c>
      <c r="N49" s="113" t="s">
        <v>2634</v>
      </c>
      <c r="O49" s="113" t="s">
        <v>1148</v>
      </c>
      <c r="P49" s="78"/>
    </row>
    <row r="50" spans="1:16" s="6" customFormat="1" ht="24.75" customHeight="1" x14ac:dyDescent="0.25">
      <c r="A50" s="140">
        <v>3</v>
      </c>
      <c r="B50" s="119" t="s">
        <v>2676</v>
      </c>
      <c r="C50" s="111" t="s">
        <v>32</v>
      </c>
      <c r="D50" s="118" t="s">
        <v>2682</v>
      </c>
      <c r="E50" s="142">
        <v>43922</v>
      </c>
      <c r="F50" s="142">
        <v>44165</v>
      </c>
      <c r="G50" s="157">
        <f t="shared" si="2"/>
        <v>8.1</v>
      </c>
      <c r="H50" s="116" t="s">
        <v>2684</v>
      </c>
      <c r="I50" s="112" t="s">
        <v>1078</v>
      </c>
      <c r="J50" s="112" t="s">
        <v>1092</v>
      </c>
      <c r="K50" s="115">
        <v>67229631</v>
      </c>
      <c r="L50" s="113" t="s">
        <v>1148</v>
      </c>
      <c r="M50" s="114">
        <v>1</v>
      </c>
      <c r="N50" s="113" t="s">
        <v>2634</v>
      </c>
      <c r="O50" s="113" t="s">
        <v>1148</v>
      </c>
      <c r="P50" s="78"/>
    </row>
    <row r="51" spans="1:16" s="6" customFormat="1" ht="24.75" customHeight="1" outlineLevel="1" x14ac:dyDescent="0.25">
      <c r="A51" s="140">
        <v>4</v>
      </c>
      <c r="B51" s="119" t="s">
        <v>2676</v>
      </c>
      <c r="C51" s="111" t="s">
        <v>32</v>
      </c>
      <c r="D51" s="118" t="s">
        <v>2682</v>
      </c>
      <c r="E51" s="142">
        <v>43922</v>
      </c>
      <c r="F51" s="142">
        <v>44165</v>
      </c>
      <c r="G51" s="157">
        <f t="shared" ref="G51:G107" si="3">IF(AND(E51&lt;&gt;"",F51&lt;&gt;""),((F51-E51)/30),"")</f>
        <v>8.1</v>
      </c>
      <c r="H51" s="116" t="s">
        <v>2684</v>
      </c>
      <c r="I51" s="112" t="s">
        <v>1078</v>
      </c>
      <c r="J51" s="112" t="s">
        <v>1084</v>
      </c>
      <c r="K51" s="120">
        <v>52289713</v>
      </c>
      <c r="L51" s="113" t="s">
        <v>1148</v>
      </c>
      <c r="M51" s="114">
        <v>1</v>
      </c>
      <c r="N51" s="113" t="s">
        <v>2634</v>
      </c>
      <c r="O51" s="113" t="s">
        <v>1148</v>
      </c>
      <c r="P51" s="78"/>
    </row>
    <row r="52" spans="1:16" s="7" customFormat="1" ht="24.75" customHeight="1" outlineLevel="1" x14ac:dyDescent="0.25">
      <c r="A52" s="141">
        <v>5</v>
      </c>
      <c r="B52" s="119" t="s">
        <v>2677</v>
      </c>
      <c r="C52" s="111" t="s">
        <v>32</v>
      </c>
      <c r="D52" s="118" t="s">
        <v>2685</v>
      </c>
      <c r="E52" s="142">
        <v>42309</v>
      </c>
      <c r="F52" s="142">
        <v>42704</v>
      </c>
      <c r="G52" s="157">
        <f t="shared" si="3"/>
        <v>13.166666666666666</v>
      </c>
      <c r="H52" s="119" t="s">
        <v>2686</v>
      </c>
      <c r="I52" s="112" t="s">
        <v>1070</v>
      </c>
      <c r="J52" s="112" t="s">
        <v>1077</v>
      </c>
      <c r="K52" s="120">
        <v>44000000</v>
      </c>
      <c r="L52" s="113" t="s">
        <v>1148</v>
      </c>
      <c r="M52" s="114">
        <v>1</v>
      </c>
      <c r="N52" s="113" t="s">
        <v>27</v>
      </c>
      <c r="O52" s="113" t="s">
        <v>26</v>
      </c>
      <c r="P52" s="79"/>
    </row>
    <row r="53" spans="1:16" s="7" customFormat="1" ht="24.75" customHeight="1" outlineLevel="1" x14ac:dyDescent="0.25">
      <c r="A53" s="141">
        <v>6</v>
      </c>
      <c r="B53" s="119" t="s">
        <v>2678</v>
      </c>
      <c r="C53" s="111" t="s">
        <v>32</v>
      </c>
      <c r="D53" s="118" t="s">
        <v>2687</v>
      </c>
      <c r="E53" s="142">
        <v>42705</v>
      </c>
      <c r="F53" s="142">
        <v>42885</v>
      </c>
      <c r="G53" s="157">
        <f t="shared" si="3"/>
        <v>6</v>
      </c>
      <c r="H53" s="119" t="s">
        <v>2689</v>
      </c>
      <c r="I53" s="112" t="s">
        <v>1070</v>
      </c>
      <c r="J53" s="112" t="s">
        <v>1077</v>
      </c>
      <c r="K53" s="120">
        <v>12000000</v>
      </c>
      <c r="L53" s="113" t="s">
        <v>1148</v>
      </c>
      <c r="M53" s="114">
        <v>1</v>
      </c>
      <c r="N53" s="113" t="s">
        <v>27</v>
      </c>
      <c r="O53" s="113" t="s">
        <v>26</v>
      </c>
      <c r="P53" s="79"/>
    </row>
    <row r="54" spans="1:16" s="7" customFormat="1" ht="24.75" customHeight="1" outlineLevel="1" x14ac:dyDescent="0.25">
      <c r="A54" s="141">
        <v>7</v>
      </c>
      <c r="B54" s="119" t="s">
        <v>2678</v>
      </c>
      <c r="C54" s="111" t="s">
        <v>32</v>
      </c>
      <c r="D54" s="118" t="s">
        <v>2688</v>
      </c>
      <c r="E54" s="142">
        <v>42917</v>
      </c>
      <c r="F54" s="142">
        <v>43099</v>
      </c>
      <c r="G54" s="157">
        <f t="shared" si="3"/>
        <v>6.0666666666666664</v>
      </c>
      <c r="H54" s="116" t="s">
        <v>2690</v>
      </c>
      <c r="I54" s="112" t="s">
        <v>1070</v>
      </c>
      <c r="J54" s="112" t="s">
        <v>1077</v>
      </c>
      <c r="K54" s="120">
        <v>12000000</v>
      </c>
      <c r="L54" s="113" t="s">
        <v>1148</v>
      </c>
      <c r="M54" s="114">
        <v>1</v>
      </c>
      <c r="N54" s="113" t="s">
        <v>27</v>
      </c>
      <c r="O54" s="113" t="s">
        <v>26</v>
      </c>
      <c r="P54" s="79"/>
    </row>
    <row r="55" spans="1:16" s="7" customFormat="1" ht="24.75" customHeight="1" outlineLevel="1" x14ac:dyDescent="0.25">
      <c r="A55" s="141">
        <v>8</v>
      </c>
      <c r="B55" s="119" t="s">
        <v>2679</v>
      </c>
      <c r="C55" s="111" t="s">
        <v>32</v>
      </c>
      <c r="D55" s="118" t="s">
        <v>2687</v>
      </c>
      <c r="E55" s="142">
        <v>43132</v>
      </c>
      <c r="F55" s="142">
        <v>43677</v>
      </c>
      <c r="G55" s="157">
        <f t="shared" si="3"/>
        <v>18.166666666666668</v>
      </c>
      <c r="H55" s="119" t="s">
        <v>2691</v>
      </c>
      <c r="I55" s="112" t="s">
        <v>1070</v>
      </c>
      <c r="J55" s="112" t="s">
        <v>1077</v>
      </c>
      <c r="K55" s="120">
        <v>21000000</v>
      </c>
      <c r="L55" s="113" t="s">
        <v>1148</v>
      </c>
      <c r="M55" s="114">
        <v>1</v>
      </c>
      <c r="N55" s="113" t="s">
        <v>27</v>
      </c>
      <c r="O55" s="113" t="s">
        <v>26</v>
      </c>
      <c r="P55" s="79"/>
    </row>
    <row r="56" spans="1:16" s="7" customFormat="1" ht="24.75" customHeight="1" outlineLevel="1" x14ac:dyDescent="0.25">
      <c r="A56" s="141">
        <v>9</v>
      </c>
      <c r="B56" s="119" t="s">
        <v>2680</v>
      </c>
      <c r="C56" s="111" t="s">
        <v>32</v>
      </c>
      <c r="D56" s="118" t="s">
        <v>2688</v>
      </c>
      <c r="E56" s="142">
        <v>42430</v>
      </c>
      <c r="F56" s="142">
        <v>42612</v>
      </c>
      <c r="G56" s="157">
        <f t="shared" si="3"/>
        <v>6.0666666666666664</v>
      </c>
      <c r="H56" s="116" t="s">
        <v>2692</v>
      </c>
      <c r="I56" s="112" t="s">
        <v>1070</v>
      </c>
      <c r="J56" s="112" t="s">
        <v>1077</v>
      </c>
      <c r="K56" s="120">
        <v>13800000</v>
      </c>
      <c r="L56" s="113" t="s">
        <v>1148</v>
      </c>
      <c r="M56" s="114">
        <v>1</v>
      </c>
      <c r="N56" s="113" t="s">
        <v>27</v>
      </c>
      <c r="O56" s="113" t="s">
        <v>26</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44166</v>
      </c>
      <c r="F114" s="142">
        <v>44772</v>
      </c>
      <c r="G114" s="157">
        <f>IF(AND(E114&lt;&gt;"",F114&lt;&gt;""),((F114-E114)/30),"")</f>
        <v>20.2</v>
      </c>
      <c r="H114" s="116" t="s">
        <v>2694</v>
      </c>
      <c r="I114" s="118" t="s">
        <v>1078</v>
      </c>
      <c r="J114" s="118" t="s">
        <v>1084</v>
      </c>
      <c r="K114" s="68">
        <v>126760043</v>
      </c>
      <c r="L114" s="100">
        <f>+IF(AND(K114&gt;0,O114="Ejecución"),(K114/877802)*Tabla28[[#This Row],[% participación]],IF(AND(K114&gt;0,O114&lt;&gt;"Ejecución"),"-",""))</f>
        <v>144.4061906899278</v>
      </c>
      <c r="M114" s="121" t="s">
        <v>1148</v>
      </c>
      <c r="N114" s="170">
        <v>1</v>
      </c>
      <c r="O114" s="159" t="s">
        <v>1150</v>
      </c>
      <c r="P114" s="78"/>
    </row>
    <row r="115" spans="1:16" s="6" customFormat="1" ht="24.75" customHeight="1" x14ac:dyDescent="0.25">
      <c r="A115" s="140">
        <v>2</v>
      </c>
      <c r="B115" s="158" t="s">
        <v>2664</v>
      </c>
      <c r="C115" s="160" t="s">
        <v>31</v>
      </c>
      <c r="D115" s="118" t="s">
        <v>2693</v>
      </c>
      <c r="E115" s="142">
        <v>44166</v>
      </c>
      <c r="F115" s="142">
        <v>44772</v>
      </c>
      <c r="G115" s="157">
        <f t="shared" ref="G115:G116" si="4">IF(AND(E115&lt;&gt;"",F115&lt;&gt;""),((F115-E115)/30),"")</f>
        <v>20.2</v>
      </c>
      <c r="H115" s="116" t="s">
        <v>2694</v>
      </c>
      <c r="I115" s="63" t="s">
        <v>1078</v>
      </c>
      <c r="J115" s="63" t="s">
        <v>1092</v>
      </c>
      <c r="K115" s="68">
        <v>162977199</v>
      </c>
      <c r="L115" s="100">
        <f>+IF(AND(K115&gt;0,O115="Ejecución"),(K115/877802)*Tabla28[[#This Row],[% participación]],IF(AND(K115&gt;0,O115&lt;&gt;"Ejecución"),"-",""))</f>
        <v>185.66510329208637</v>
      </c>
      <c r="M115" s="65" t="s">
        <v>1148</v>
      </c>
      <c r="N115" s="170">
        <v>1</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2695</v>
      </c>
      <c r="E167" s="8"/>
      <c r="F167" s="5"/>
      <c r="G167" s="107" t="s">
        <v>2695</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0.02</v>
      </c>
      <c r="G179" s="162">
        <f>IF(F179&gt;0,SUM(E179+F179),"")</f>
        <v>0.04</v>
      </c>
      <c r="H179" s="5"/>
      <c r="I179" s="188" t="s">
        <v>2670</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89749991.840000004</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42824</v>
      </c>
      <c r="D193" s="5"/>
      <c r="E193" s="123">
        <v>400</v>
      </c>
      <c r="F193" s="5"/>
      <c r="G193" s="5"/>
      <c r="H193" s="144" t="s">
        <v>2696</v>
      </c>
      <c r="J193" s="5"/>
      <c r="K193" s="124">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2701</v>
      </c>
      <c r="J211" s="27" t="s">
        <v>2622</v>
      </c>
      <c r="K211" s="145" t="s">
        <v>2701</v>
      </c>
      <c r="L211" s="21"/>
      <c r="M211" s="21"/>
      <c r="N211" s="21"/>
      <c r="O211" s="8"/>
    </row>
    <row r="212" spans="1:15" x14ac:dyDescent="0.25">
      <c r="A212" s="9"/>
      <c r="B212" s="27" t="s">
        <v>2619</v>
      </c>
      <c r="C212" s="144" t="s">
        <v>2697</v>
      </c>
      <c r="D212" s="21"/>
      <c r="G212" s="27" t="s">
        <v>2621</v>
      </c>
      <c r="H212" s="145" t="s">
        <v>2698</v>
      </c>
      <c r="J212" s="27" t="s">
        <v>2623</v>
      </c>
      <c r="K212" s="144"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10</cp:lastModifiedBy>
  <cp:lastPrinted>2020-11-20T15:12:35Z</cp:lastPrinted>
  <dcterms:created xsi:type="dcterms:W3CDTF">2020-10-14T21:57:42Z</dcterms:created>
  <dcterms:modified xsi:type="dcterms:W3CDTF">2020-12-29T17:53:43Z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