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Desktop\icbf 2021\"/>
    </mc:Choice>
  </mc:AlternateContent>
  <xr:revisionPtr revIDLastSave="0" documentId="13_ncr:1_{A87A9CB9-E680-42EA-96A5-0779CD599B5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<sst xmlns="http://schemas.openxmlformats.org/spreadsheetml/2006/main" count="3074" uniqueCount="2698">
  <si>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</si>
  <si>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</si>
  <si>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</si>
  <si>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</si>
  <si>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</si>
  <si>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</si>
  <si>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</si>
  <si>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</si>
  <si>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</si>
  <si>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</si>
  <si>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</si>
  <si>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</si>
  <si>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</si>
  <si>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</si>
  <si>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</si>
  <si>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</si>
  <si>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</si>
  <si>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</si>
  <si>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</si>
  <si>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</si>
  <si>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</si>
  <si>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</si>
  <si>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</si>
  <si>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</si>
  <si>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</si>
  <si>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</si>
  <si>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</si>
  <si>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</si>
  <si>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</si>
  <si>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</si>
  <si>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</si>
  <si>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</si>
  <si>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</si>
  <si>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</si>
  <si>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</si>
  <si>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</si>
  <si>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</si>
  <si>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</si>
  <si>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</si>
  <si>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</si>
  <si>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</si>
  <si>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</si>
  <si>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</si>
  <si>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</si>
  <si>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</si>
  <si>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</si>
  <si>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</si>
  <si>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</si>
  <si>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</si>
  <si>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</si>
  <si>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</si>
  <si>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</si>
  <si>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</si>
  <si>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</si>
  <si>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</si>
  <si>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</si>
  <si>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</si>
  <si>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</si>
  <si>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</si>
  <si>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</si>
  <si>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</si>
  <si>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</si>
  <si>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</si>
  <si>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</si>
  <si>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</si>
  <si>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</si>
  <si>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</si>
  <si>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</si>
  <si>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</si>
  <si>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</si>
  <si>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</si>
  <si>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</si>
  <si>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</si>
  <si>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</si>
  <si>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</si>
  <si>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</si>
  <si>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</si>
  <si>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</si>
  <si>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</si>
  <si>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</si>
  <si>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</si>
  <si>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</si>
  <si>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</si>
  <si>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</si>
  <si>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</si>
  <si>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</si>
  <si>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</si>
  <si>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</si>
  <si>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</si>
  <si>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</si>
  <si>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</si>
  <si>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</si>
  <si>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</si>
  <si>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</si>
  <si>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</si>
  <si>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</si>
  <si>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</si>
  <si>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</si>
  <si>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</si>
  <si>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</si>
  <si>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</si>
  <si>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</si>
  <si>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</si>
  <si>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</si>
  <si>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</si>
  <si>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</si>
  <si>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</si>
  <si>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</si>
  <si>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</si>
  <si>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</si>
  <si>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</si>
  <si>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</si>
  <si>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</si>
  <si>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</si>
  <si>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</si>
  <si>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</si>
  <si>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</si>
  <si>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</si>
  <si>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</si>
  <si>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</si>
  <si>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</si>
  <si>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</si>
  <si>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</si>
  <si>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</si>
  <si>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</si>
  <si>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</si>
  <si>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</si>
  <si>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</si>
  <si>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</si>
  <si>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</si>
  <si>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</si>
  <si>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</si>
  <si>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</si>
  <si>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</si>
  <si>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</si>
  <si>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</si>
  <si>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</si>
  <si>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</si>
  <si>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</si>
  <si>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</si>
  <si>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</si>
  <si>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</si>
  <si>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</si>
  <si>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</si>
  <si>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</si>
  <si>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</si>
  <si>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</si>
  <si>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</si>
  <si>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</si>
  <si>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</si>
  <si>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</si>
  <si>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</si>
  <si>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</si>
  <si>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</si>
  <si>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</si>
  <si>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</si>
  <si>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</si>
  <si>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</si>
  <si>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</si>
  <si>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</si>
  <si>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</si>
  <si>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</si>
  <si>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</si>
  <si>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</si>
  <si>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</si>
  <si>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</si>
  <si>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</si>
  <si>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</si>
  <si>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</si>
  <si>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</si>
  <si>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</si>
  <si>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</si>
  <si>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</si>
  <si>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</si>
  <si>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</si>
  <si>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</si>
  <si>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</si>
  <si>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</si>
  <si>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</si>
  <si>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</si>
  <si>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</si>
  <si>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</si>
  <si>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</si>
  <si>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</si>
  <si>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</si>
  <si>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</si>
  <si>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</si>
  <si>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</si>
  <si>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</si>
  <si>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</si>
  <si>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</si>
  <si>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</si>
  <si>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</si>
  <si>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</si>
  <si>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</si>
  <si>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</si>
  <si>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</si>
  <si>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</si>
  <si>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</si>
  <si>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</si>
  <si>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</si>
  <si>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</si>
  <si>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</si>
  <si>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</si>
  <si>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</si>
  <si>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</si>
  <si>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</si>
  <si>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</si>
  <si>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</si>
  <si>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</si>
  <si>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</si>
  <si>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</si>
  <si>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</si>
  <si>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</si>
  <si>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</si>
  <si>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</si>
  <si>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</si>
  <si>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</si>
  <si>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</si>
  <si>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</si>
  <si>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</si>
  <si>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</si>
  <si>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</si>
  <si>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</si>
  <si>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</si>
  <si>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</si>
  <si>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</si>
  <si>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</si>
  <si>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</si>
  <si>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</si>
  <si>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</si>
  <si>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</si>
  <si>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</si>
  <si>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</si>
  <si>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</si>
  <si>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</si>
  <si>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</si>
  <si>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</si>
  <si>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</si>
  <si>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</si>
  <si>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</si>
  <si>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</si>
  <si>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</si>
  <si>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</si>
  <si>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</si>
  <si>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</si>
  <si>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</si>
  <si>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</si>
  <si>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</si>
  <si>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</si>
  <si>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</si>
  <si>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</si>
  <si>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</si>
  <si>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</si>
  <si>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</si>
  <si>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</si>
  <si>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</si>
  <si>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</si>
  <si>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</si>
  <si>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</si>
  <si>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</si>
  <si>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</si>
  <si>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</si>
  <si>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</si>
  <si>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</si>
  <si>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</si>
  <si>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</si>
  <si>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</si>
  <si>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</si>
  <si>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</si>
  <si>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</si>
  <si>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</si>
  <si>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</si>
  <si>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</si>
  <si>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</si>
  <si>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</si>
  <si>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</si>
  <si>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</si>
  <si>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</si>
  <si>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</si>
  <si>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</si>
  <si>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</si>
  <si>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</si>
  <si>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</si>
  <si>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</si>
  <si>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</si>
  <si>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</si>
  <si>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</si>
  <si>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</si>
  <si>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</si>
  <si>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</si>
  <si>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</si>
  <si>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</si>
  <si>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</si>
  <si>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</si>
  <si>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</si>
  <si>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</si>
  <si>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</si>
  <si>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</si>
  <si>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</si>
  <si>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</si>
  <si>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</si>
  <si>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</si>
  <si>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</si>
  <si>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</si>
  <si>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</si>
  <si>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</si>
  <si>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</si>
  <si>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</si>
  <si>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</si>
  <si>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</si>
  <si>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</si>
  <si>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</si>
  <si>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</si>
  <si>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</si>
  <si>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</si>
  <si>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</si>
  <si>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</si>
  <si>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</si>
  <si>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</si>
  <si>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</si>
  <si>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</si>
  <si>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</si>
  <si>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</si>
  <si>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</si>
  <si>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</si>
  <si>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</si>
  <si>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</si>
  <si>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</si>
  <si>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</si>
  <si>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</si>
  <si>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</si>
  <si>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</si>
  <si>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</si>
  <si>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</si>
  <si>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</si>
  <si>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</si>
  <si>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</si>
  <si>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</si>
  <si>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</si>
  <si>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</si>
  <si>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</si>
  <si>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</si>
  <si>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</si>
  <si>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</si>
  <si>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</si>
  <si>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</si>
  <si>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</si>
  <si>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</si>
  <si>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</si>
  <si>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</si>
  <si>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</si>
  <si>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</si>
  <si>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</si>
  <si>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</si>
  <si>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</si>
  <si>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</si>
  <si>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</si>
  <si>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</si>
  <si>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</si>
  <si>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</si>
  <si>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</si>
  <si>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</si>
  <si>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</si>
  <si>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</si>
  <si>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</si>
  <si>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</si>
  <si>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</si>
  <si>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</si>
  <si>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</si>
  <si>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</si>
  <si>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</si>
  <si>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</si>
  <si>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</si>
  <si>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</si>
  <si>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</si>
  <si>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</si>
  <si>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</si>
  <si>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</si>
  <si>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</si>
  <si>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</si>
  <si>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</si>
  <si>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</si>
  <si>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</si>
  <si>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</si>
  <si>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</si>
  <si>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</si>
  <si>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</si>
  <si>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</si>
  <si>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</si>
  <si>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</si>
  <si>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</si>
  <si>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</si>
  <si>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</si>
  <si>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</si>
  <si>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</si>
  <si>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</si>
  <si>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</si>
  <si>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</si>
  <si>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</si>
  <si>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</si>
  <si>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</si>
  <si>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</si>
  <si>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</si>
  <si>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</si>
  <si>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</si>
  <si>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</si>
  <si>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</si>
  <si>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</si>
  <si>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</si>
  <si>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</si>
  <si>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</si>
  <si>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</si>
  <si>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</si>
  <si>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</si>
  <si>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</si>
  <si>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</si>
  <si>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</si>
  <si>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</si>
  <si>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</si>
  <si>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</si>
  <si>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</si>
  <si>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</si>
  <si>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</si>
  <si>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</si>
  <si>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</si>
  <si>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</si>
  <si>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</si>
  <si>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</si>
  <si>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</si>
  <si>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</si>
  <si>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</si>
  <si>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</si>
  <si>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</si>
  <si>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</si>
  <si>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</si>
  <si>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</si>
  <si>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</si>
  <si>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</si>
  <si>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</si>
  <si>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</si>
  <si>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</si>
  <si>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</si>
  <si>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</si>
  <si>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</si>
  <si>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</si>
  <si>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</si>
  <si>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</si>
  <si>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</si>
  <si>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</si>
  <si>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</si>
  <si>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</si>
  <si>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</si>
  <si>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</si>
  <si>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</si>
  <si>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</si>
  <si>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</si>
  <si>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</si>
  <si>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</si>
  <si>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</si>
  <si>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</si>
  <si>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</si>
  <si>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</si>
  <si>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</si>
  <si>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</si>
  <si>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</si>
  <si>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</si>
  <si>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</si>
  <si>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</si>
  <si>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</si>
  <si>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</si>
  <si>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</si>
  <si>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</si>
  <si>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</si>
  <si>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</si>
  <si>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</si>
  <si>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</si>
  <si>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</si>
  <si>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</si>
  <si>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</si>
  <si>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</si>
  <si>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</si>
  <si>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</si>
  <si>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</si>
  <si>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</si>
  <si>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</si>
  <si>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</si>
  <si>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</si>
  <si>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</si>
  <si>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</si>
  <si>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</si>
  <si>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</si>
  <si>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</si>
  <si>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</si>
  <si>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</si>
  <si>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</si>
  <si>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</si>
  <si>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</si>
  <si>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</si>
  <si>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</si>
  <si>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</si>
  <si>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</si>
  <si>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</si>
  <si>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</si>
  <si>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</si>
  <si>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</si>
  <si>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</si>
  <si>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</si>
  <si>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</si>
  <si>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</si>
  <si>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</si>
  <si>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</si>
  <si>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</si>
  <si>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</si>
  <si>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</si>
  <si>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</si>
  <si>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</si>
  <si>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</si>
  <si>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</si>
  <si>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</si>
  <si>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</si>
  <si>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</si>
  <si>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</si>
  <si>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</si>
  <si>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</si>
  <si>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</si>
  <si>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</si>
  <si>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</si>
  <si>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</si>
  <si>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</si>
  <si>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</si>
  <si>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</si>
  <si>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</si>
  <si>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</si>
  <si>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</si>
  <si>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</si>
  <si>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</si>
  <si>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</si>
  <si>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</si>
  <si>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</si>
  <si>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</si>
  <si>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</si>
  <si>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</si>
  <si>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</si>
  <si>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</si>
  <si>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</si>
  <si>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</si>
  <si>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</si>
  <si>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</si>
  <si>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</si>
  <si>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</si>
  <si>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</si>
  <si>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</si>
  <si>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</si>
  <si>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</si>
  <si>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</si>
  <si>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</si>
  <si>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</si>
  <si>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</si>
  <si>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</si>
  <si>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</si>
  <si>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</si>
  <si>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</si>
  <si>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</si>
  <si>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</si>
  <si>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</si>
  <si>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</si>
  <si>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</si>
  <si>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</si>
  <si>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</si>
  <si>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</si>
  <si>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</si>
  <si>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</si>
  <si>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</si>
  <si>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</si>
  <si>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</si>
  <si>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</si>
  <si>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</si>
  <si>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</si>
  <si>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</si>
  <si>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</si>
  <si>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</si>
  <si>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</si>
  <si>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</si>
  <si>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</si>
  <si>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</si>
  <si>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</si>
  <si>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</si>
  <si>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</si>
  <si>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</si>
  <si>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</si>
  <si>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</si>
  <si>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</si>
  <si>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</si>
  <si>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</si>
  <si>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</si>
  <si>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</si>
  <si>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</si>
  <si>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</si>
  <si>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</si>
  <si>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</si>
  <si>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</si>
  <si>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</si>
  <si>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</si>
  <si>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</si>
  <si>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</si>
  <si>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</si>
  <si>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</si>
  <si>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</si>
  <si>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</si>
  <si>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</si>
  <si>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</si>
  <si>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</si>
  <si>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</si>
  <si>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</si>
  <si>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</si>
  <si>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</si>
  <si>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</si>
  <si>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</si>
  <si>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</si>
  <si>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</si>
  <si>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</si>
  <si>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</si>
  <si>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</si>
  <si>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</si>
  <si>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</si>
  <si>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</si>
  <si>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</si>
  <si>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</si>
  <si>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</si>
  <si>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</si>
  <si>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</si>
  <si>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</si>
  <si>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</si>
  <si>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</si>
  <si>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</si>
  <si>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</si>
  <si>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</si>
  <si>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</si>
  <si>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</si>
  <si>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</si>
  <si>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</si>
  <si>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</si>
  <si>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</si>
  <si>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</si>
  <si>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</si>
  <si>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</si>
  <si>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</si>
  <si>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</si>
  <si>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</si>
  <si>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</si>
  <si>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</si>
  <si>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</si>
  <si>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</si>
  <si>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</si>
  <si>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</si>
  <si>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</si>
  <si>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</si>
  <si>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</si>
  <si>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</si>
  <si>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</si>
  <si>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</si>
  <si>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</si>
  <si>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</si>
  <si>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</si>
  <si>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</si>
  <si>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</si>
  <si>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</si>
  <si>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</si>
  <si>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</si>
  <si>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</si>
  <si>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</si>
  <si>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</si>
  <si>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</si>
  <si>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</si>
  <si>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</si>
  <si>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</si>
  <si>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</si>
  <si>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</si>
  <si>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</si>
  <si>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</si>
  <si>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</si>
  <si>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</si>
  <si>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</si>
  <si>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</si>
  <si>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</si>
  <si>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</si>
  <si>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</si>
  <si>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</si>
  <si>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</si>
  <si>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</si>
  <si>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</si>
  <si>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</si>
  <si>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</si>
  <si>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</si>
  <si>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</si>
  <si>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</si>
  <si>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</si>
  <si>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</si>
  <si>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</si>
  <si>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</si>
  <si>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</si>
  <si>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</si>
  <si>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</si>
  <si>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</si>
  <si>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</si>
  <si>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</si>
  <si>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</si>
  <si>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</si>
  <si>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</si>
  <si>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</si>
  <si>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</si>
  <si>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</si>
  <si>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</si>
  <si>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</si>
  <si>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</si>
  <si>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</si>
  <si>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</si>
  <si>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</si>
  <si>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</si>
  <si>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</si>
  <si>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</si>
  <si>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</si>
  <si>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</si>
  <si>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</si>
  <si>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</si>
  <si>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</si>
  <si>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</si>
  <si>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</si>
  <si>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</si>
  <si>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</si>
  <si>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</si>
  <si>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</si>
  <si>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</si>
  <si>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</si>
  <si>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</si>
  <si>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</si>
  <si>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</si>
  <si>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</si>
  <si>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</si>
  <si>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</si>
  <si>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</si>
  <si>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</si>
  <si>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</si>
  <si>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</si>
  <si>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</si>
  <si>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</si>
  <si>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</si>
  <si>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</si>
  <si>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</si>
  <si>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</si>
  <si>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</si>
  <si>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</si>
  <si>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</si>
  <si>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</si>
  <si>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</si>
  <si>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</si>
  <si>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</si>
  <si>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</si>
  <si>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</si>
  <si>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</si>
  <si>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</si>
  <si>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</si>
  <si>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</si>
  <si>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</si>
  <si>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</si>
  <si>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</si>
  <si>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</si>
  <si>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</si>
  <si>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</si>
  <si>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</si>
  <si>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</si>
  <si>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</si>
  <si>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</si>
  <si>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</si>
  <si>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</si>
  <si>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</si>
  <si>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</si>
  <si>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</si>
  <si>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</si>
  <si>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</si>
  <si>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</si>
  <si>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</si>
  <si>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</si>
  <si>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</si>
  <si>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</si>
  <si>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</si>
  <si>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</si>
  <si>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</si>
  <si>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</si>
  <si>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</si>
  <si>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</si>
  <si>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</si>
  <si>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</si>
  <si>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</si>
  <si>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</si>
  <si>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</si>
  <si>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</si>
  <si>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</si>
  <si>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</si>
  <si>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</si>
  <si>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</si>
  <si>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</si>
  <si>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</si>
  <si>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</si>
  <si>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</si>
  <si>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</si>
  <si>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</si>
  <si>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</si>
  <si>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</si>
  <si>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</si>
  <si>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</si>
  <si>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</si>
  <si>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</si>
  <si>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</si>
  <si>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</si>
  <si>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</si>
  <si>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</si>
  <si>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</si>
  <si>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</si>
  <si>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</si>
  <si>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</si>
  <si>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</si>
  <si>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</si>
  <si>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</si>
  <si>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</si>
  <si>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</si>
  <si>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</si>
  <si>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</si>
  <si>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</si>
  <si>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</si>
  <si>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</si>
  <si>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</si>
  <si>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</si>
  <si>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</si>
  <si>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</si>
  <si>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</si>
  <si>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</si>
  <si>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</si>
  <si>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</si>
  <si>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</si>
  <si>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</si>
  <si>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</si>
  <si>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</si>
  <si>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</si>
  <si>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</si>
  <si>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</si>
  <si>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</si>
  <si>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</si>
  <si>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</si>
  <si>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</si>
  <si>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</si>
  <si>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</si>
  <si>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</si>
  <si>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</si>
  <si>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</si>
  <si>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</si>
  <si>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</si>
  <si>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</si>
  <si>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</si>
  <si>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</si>
  <si>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</si>
  <si>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</si>
  <si>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</si>
  <si>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</si>
  <si>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</si>
  <si>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</si>
  <si>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</si>
  <si>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</si>
  <si>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</si>
  <si>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</si>
  <si>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</si>
  <si>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</si>
  <si>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</si>
  <si>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</si>
  <si>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</si>
  <si>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</si>
  <si>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</si>
  <si>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</si>
  <si>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</si>
  <si>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</si>
  <si>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</si>
  <si>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</si>
  <si>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</si>
  <si>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</si>
  <si>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</si>
  <si>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</si>
  <si>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</si>
  <si>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</si>
  <si>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</si>
  <si>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</si>
  <si>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</si>
  <si>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</si>
  <si>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</si>
  <si>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</si>
  <si>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</si>
  <si>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</si>
  <si>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</si>
  <si>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</si>
  <si>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</si>
  <si>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</si>
  <si>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</si>
  <si>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</si>
  <si>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</si>
  <si>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</si>
  <si>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</si>
  <si>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</si>
  <si>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</si>
  <si>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</si>
  <si>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</si>
  <si>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</si>
  <si>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</si>
  <si>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</si>
  <si>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</si>
  <si>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</si>
  <si>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</si>
  <si>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</si>
  <si>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</si>
  <si>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</si>
  <si>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</si>
  <si>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</si>
  <si>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</si>
  <si>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</si>
  <si>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</si>
  <si>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</si>
  <si>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</si>
  <si>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</si>
  <si>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</si>
  <si>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</si>
  <si>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</si>
  <si>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</si>
  <si>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</si>
  <si>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</si>
  <si>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</si>
  <si>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</si>
  <si>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</si>
  <si>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</si>
  <si>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</si>
  <si>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</si>
  <si>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</si>
  <si>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</si>
  <si>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</si>
  <si>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</si>
  <si>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</si>
  <si>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</si>
  <si>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</si>
  <si>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</si>
  <si>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</si>
  <si>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</si>
  <si>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</si>
  <si>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</si>
  <si>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</si>
  <si>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</si>
  <si>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</si>
  <si>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</si>
  <si>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</si>
  <si>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</si>
  <si>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</si>
  <si>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</si>
  <si>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</si>
  <si>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</si>
  <si>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</si>
  <si>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</si>
  <si>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</si>
  <si>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</si>
  <si>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</si>
  <si>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</si>
  <si>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</si>
  <si>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</si>
  <si>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</si>
  <si>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</si>
  <si>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</si>
  <si>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</si>
  <si>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</si>
  <si>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</si>
  <si>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</si>
  <si>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</si>
  <si>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</si>
  <si>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</si>
  <si>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</si>
  <si>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</si>
  <si>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</si>
  <si>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</si>
  <si>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</si>
  <si>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</si>
  <si>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</si>
  <si>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</si>
  <si>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</si>
  <si>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</si>
  <si>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</si>
  <si>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</si>
  <si>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</si>
  <si>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</si>
  <si>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</si>
  <si>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</si>
  <si>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</si>
  <si>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</si>
  <si>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</si>
  <si>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</si>
  <si>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</si>
  <si>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</si>
  <si>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</si>
  <si>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</si>
  <si>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</si>
  <si>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</si>
  <si>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</si>
  <si>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</si>
  <si>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</si>
  <si>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</si>
  <si>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</si>
  <si>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</si>
  <si>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</si>
  <si>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</si>
  <si>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</si>
  <si>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</si>
  <si>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</si>
  <si>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</si>
  <si>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</si>
  <si>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</si>
  <si>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</si>
  <si>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</si>
  <si>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</si>
  <si>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</si>
  <si>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</si>
  <si>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</si>
  <si>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</si>
  <si>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</si>
  <si>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</si>
  <si>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</si>
  <si>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</si>
  <si>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</si>
  <si>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</si>
  <si>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</si>
  <si>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</si>
  <si>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</si>
  <si>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</si>
  <si>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</si>
  <si>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</si>
  <si>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</si>
  <si>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</si>
  <si>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</si>
  <si>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</si>
  <si>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</si>
  <si>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</si>
  <si>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</si>
  <si>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</si>
  <si>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</si>
  <si>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</si>
  <si>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</si>
  <si>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</si>
  <si>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</si>
  <si>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</si>
  <si>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</si>
  <si>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</si>
  <si>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</si>
  <si>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</si>
  <si>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</si>
  <si>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</si>
  <si>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</si>
  <si>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</si>
  <si>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</si>
  <si>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</si>
  <si>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</si>
  <si>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</si>
  <si>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</si>
  <si>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</si>
  <si>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</si>
  <si>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</si>
  <si>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</si>
  <si>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</si>
  <si>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</si>
  <si>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</si>
  <si>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</si>
  <si>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</si>
  <si>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</si>
  <si>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</si>
  <si>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</si>
  <si>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</si>
  <si>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</si>
  <si>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</si>
  <si>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</si>
  <si>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</si>
  <si>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</si>
  <si>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</si>
  <si>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</si>
  <si>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</si>
  <si>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</si>
  <si>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</si>
  <si>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</si>
  <si>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</si>
  <si>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</si>
  <si>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</si>
  <si>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</si>
  <si>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</si>
  <si>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</si>
  <si>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</si>
  <si>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</si>
  <si>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</si>
  <si>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</si>
  <si>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</si>
  <si>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</si>
  <si>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</si>
  <si>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</si>
  <si>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</si>
  <si>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</si>
  <si>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</si>
  <si>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</si>
  <si>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</si>
  <si>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</si>
  <si>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</si>
  <si>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</si>
  <si>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</si>
  <si>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</si>
  <si>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</si>
  <si>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</si>
  <si>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</si>
  <si>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</si>
  <si>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</si>
  <si>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</si>
  <si>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</si>
  <si>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</si>
  <si>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</si>
  <si>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</si>
  <si>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</si>
  <si>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</si>
  <si>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</si>
  <si>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</si>
  <si>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</si>
  <si>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</si>
  <si>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</si>
  <si>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</si>
  <si>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</si>
  <si>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</si>
  <si>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</si>
  <si>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</si>
  <si>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</si>
  <si>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</si>
  <si>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</si>
  <si>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</si>
  <si>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</si>
  <si>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</si>
  <si>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</si>
  <si>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</si>
  <si>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</si>
  <si>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</si>
  <si>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</si>
  <si>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</si>
  <si>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</si>
  <si>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</si>
  <si>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</si>
  <si>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</si>
  <si>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</si>
  <si>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</si>
  <si>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</si>
  <si>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</si>
  <si>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</si>
  <si>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</si>
  <si>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</si>
  <si>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</si>
  <si>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</si>
  <si>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</si>
  <si>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</si>
  <si>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</si>
  <si>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</si>
  <si>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</si>
  <si>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</si>
  <si>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</si>
  <si>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</si>
  <si>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</si>
  <si>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</si>
  <si>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</si>
  <si>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</si>
  <si>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</si>
  <si>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</si>
  <si>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</si>
  <si>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</si>
  <si>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</si>
  <si>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</si>
  <si>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</si>
  <si>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</si>
  <si>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</si>
  <si>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</si>
  <si>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</si>
  <si>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</si>
  <si>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</si>
  <si>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</si>
  <si>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</si>
  <si>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</si>
  <si>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</si>
  <si>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</si>
  <si>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</si>
  <si>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</si>
  <si>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</si>
  <si>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</si>
  <si>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</si>
  <si>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</si>
  <si>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</si>
  <si>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</si>
  <si>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</si>
  <si>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</si>
  <si>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</si>
  <si>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</si>
  <si>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</si>
  <si>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</si>
  <si>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</si>
  <si>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</si>
  <si>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</si>
  <si>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</si>
  <si>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</si>
  <si>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</si>
  <si>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</si>
  <si>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</si>
  <si>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</si>
  <si>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</si>
  <si>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</si>
  <si>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</si>
  <si>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</si>
  <si>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</si>
  <si>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</si>
  <si>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</si>
  <si>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</si>
  <si>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</si>
  <si>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</si>
  <si>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</si>
  <si>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</si>
  <si>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</si>
  <si>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</si>
  <si>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</si>
  <si>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</si>
  <si>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</si>
  <si>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</si>
  <si>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</si>
  <si>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</si>
  <si>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</si>
  <si>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</si>
  <si>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</si>
  <si>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</si>
  <si>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</si>
  <si>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</si>
  <si>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</si>
  <si>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</si>
  <si>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</si>
  <si>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</si>
  <si>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</si>
  <si>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</si>
  <si>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</si>
  <si>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</si>
  <si>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</si>
  <si>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</si>
  <si>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</si>
  <si>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</si>
  <si>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</si>
  <si>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</si>
  <si>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</si>
  <si>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</si>
  <si>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</si>
  <si>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</si>
  <si>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</si>
  <si>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</si>
  <si>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</si>
  <si>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</si>
  <si>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</si>
  <si>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</si>
  <si>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</si>
  <si>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</si>
  <si>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</si>
  <si>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</si>
  <si>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</si>
  <si>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</si>
  <si>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</si>
  <si>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</si>
  <si>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</si>
  <si>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</si>
  <si>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</si>
  <si>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</si>
  <si>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</si>
  <si>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</si>
  <si>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</si>
  <si>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</si>
  <si>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</si>
  <si>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</si>
  <si>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</si>
  <si>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</si>
  <si>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</si>
  <si>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</si>
  <si>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</si>
  <si>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</si>
  <si>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</si>
  <si>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</si>
  <si>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</si>
  <si>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</si>
  <si>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</si>
  <si>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</si>
  <si>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</si>
  <si>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</si>
  <si>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</si>
  <si>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</si>
  <si>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</si>
  <si>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</si>
  <si>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</si>
  <si>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</si>
  <si>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</si>
  <si>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</si>
  <si>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</si>
  <si>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</si>
  <si>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</si>
  <si>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</si>
  <si>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</si>
  <si>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</si>
  <si>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</si>
  <si>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</si>
  <si>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</si>
  <si>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</si>
  <si>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</si>
  <si>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</si>
  <si>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</si>
  <si>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</si>
  <si>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</si>
  <si>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</si>
  <si>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</si>
  <si>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</si>
  <si>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</si>
  <si>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</si>
  <si>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</si>
  <si>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</si>
  <si>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</si>
  <si>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</si>
  <si>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</si>
  <si>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</si>
  <si>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</si>
  <si>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</si>
  <si>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</si>
  <si>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</si>
  <si>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</si>
  <si>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</si>
  <si>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</si>
  <si>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</si>
  <si>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</si>
  <si>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</si>
  <si>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</si>
  <si>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</si>
  <si>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</si>
  <si>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</si>
  <si>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</si>
  <si>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</si>
  <si>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</si>
  <si>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</si>
  <si>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</si>
  <si>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</si>
  <si>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</si>
  <si>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</si>
  <si>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</si>
  <si>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</si>
  <si>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</si>
  <si>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</si>
  <si>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</si>
  <si>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</si>
  <si>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</si>
  <si>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</si>
  <si>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</si>
  <si>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</si>
  <si>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</si>
  <si>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</si>
  <si>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</si>
  <si>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</si>
  <si>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</si>
  <si>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</si>
  <si>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</si>
  <si>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</si>
  <si>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</si>
  <si>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</si>
  <si>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</si>
  <si>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</si>
  <si>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</si>
  <si>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</si>
  <si>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</si>
  <si>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</si>
  <si>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</si>
  <si>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</si>
  <si>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</si>
  <si>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</si>
  <si>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</si>
  <si>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</si>
  <si>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</si>
  <si>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</si>
  <si>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</si>
  <si>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</si>
  <si>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</si>
  <si>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</si>
  <si>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</si>
  <si>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</si>
  <si>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</si>
  <si>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</si>
  <si>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</si>
  <si>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</si>
  <si>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</si>
  <si>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</si>
  <si>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</si>
  <si>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</si>
  <si>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</si>
  <si>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</si>
  <si>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</si>
  <si>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</si>
  <si>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</si>
  <si>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</si>
  <si>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</si>
  <si>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</si>
  <si>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</si>
  <si>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</si>
  <si>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</si>
  <si>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</si>
  <si>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</si>
  <si>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</si>
  <si>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</si>
  <si>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</si>
  <si>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</si>
  <si>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</si>
  <si>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</si>
  <si>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</si>
  <si>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</si>
  <si>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</si>
  <si>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</si>
  <si>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</si>
  <si>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</si>
  <si>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</si>
  <si>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</si>
  <si>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</si>
  <si>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</si>
  <si>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</si>
  <si>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</si>
  <si>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</si>
  <si>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</si>
  <si>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</si>
  <si>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</si>
  <si>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</si>
  <si>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</si>
  <si>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</si>
  <si>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</si>
  <si>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</si>
  <si>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</si>
  <si>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</si>
  <si>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</si>
  <si>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</si>
  <si>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</si>
  <si>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</si>
  <si>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</si>
  <si>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</si>
  <si>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</si>
  <si>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</si>
  <si>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</si>
  <si>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</si>
  <si>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</si>
  <si>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</si>
  <si>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</si>
  <si>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</si>
  <si>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</si>
  <si>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</si>
  <si>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</si>
  <si>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</si>
  <si>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</si>
  <si>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</si>
  <si>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</si>
  <si>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</si>
  <si>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</si>
  <si>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</si>
  <si>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</si>
  <si>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</si>
  <si>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</si>
  <si>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</si>
  <si>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</si>
  <si>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</si>
  <si>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</si>
  <si>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</si>
  <si>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</si>
  <si>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</si>
  <si>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</si>
  <si>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</si>
  <si>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</si>
  <si>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</si>
  <si>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</si>
  <si>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</si>
  <si>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</si>
  <si>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</si>
  <si>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</si>
  <si>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</si>
  <si>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</si>
  <si>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</si>
  <si>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</si>
  <si>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</si>
  <si>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</si>
  <si>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</si>
  <si>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</si>
  <si>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</si>
  <si>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</si>
  <si>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</si>
  <si>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</si>
  <si>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</si>
  <si>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</si>
  <si>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</si>
  <si>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</si>
  <si>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</si>
  <si>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</si>
  <si>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</si>
  <si>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</si>
  <si>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</si>
  <si>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</si>
  <si>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</si>
  <si>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</si>
  <si>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</si>
  <si>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</si>
  <si>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</si>
  <si>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</si>
  <si>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</si>
  <si>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</si>
  <si>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</si>
  <si>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</si>
  <si>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</si>
  <si>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</si>
  <si>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</si>
  <si>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</si>
  <si>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</si>
  <si>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</si>
  <si>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</si>
  <si>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</si>
  <si>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</si>
  <si>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</si>
  <si>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</si>
  <si>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</si>
  <si>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</si>
  <si>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</si>
  <si>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</si>
  <si>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</si>
  <si>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</si>
  <si>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</si>
  <si>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</si>
  <si>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</si>
  <si>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</si>
  <si>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</si>
  <si>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</si>
  <si>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</si>
  <si>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</si>
  <si>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</si>
  <si>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</si>
  <si>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</si>
  <si>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</si>
  <si>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</si>
  <si>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</si>
  <si>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</si>
  <si>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</si>
  <si>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</si>
  <si>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</si>
  <si>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</si>
  <si>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</si>
  <si>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</si>
  <si>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</si>
  <si>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</si>
  <si>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</si>
  <si>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</si>
  <si>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</si>
  <si>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</si>
  <si>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</si>
  <si>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</si>
  <si>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</si>
  <si>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</si>
  <si>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</si>
  <si>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</si>
  <si>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</si>
  <si>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</si>
  <si>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</si>
  <si>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</si>
  <si>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</si>
  <si>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</si>
  <si>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</si>
  <si>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</si>
  <si>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</si>
  <si>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</si>
  <si>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</si>
  <si>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</si>
  <si>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</si>
  <si>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</si>
  <si>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</si>
  <si>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</si>
  <si>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</si>
  <si>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</si>
  <si>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</si>
  <si>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</si>
  <si>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</si>
  <si>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</si>
  <si>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</si>
  <si>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</si>
  <si>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</si>
  <si>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</si>
  <si>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</si>
  <si>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</si>
  <si>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</si>
  <si>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</si>
  <si>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</si>
  <si>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</si>
  <si>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</si>
  <si>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</si>
  <si>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</si>
  <si>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</si>
  <si>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</si>
  <si>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</si>
  <si>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</si>
  <si>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</si>
  <si>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</si>
  <si>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</si>
  <si>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</si>
  <si>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</si>
  <si>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</si>
  <si>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</si>
  <si>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</si>
  <si>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</si>
  <si>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</si>
  <si>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</si>
  <si>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</si>
  <si>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</si>
  <si>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</si>
  <si>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</si>
  <si>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</si>
  <si>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</si>
  <si>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</si>
  <si>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</si>
  <si>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</si>
  <si>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</si>
  <si>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</si>
  <si>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</si>
  <si>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</si>
  <si>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</si>
  <si>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</si>
  <si>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</si>
  <si>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</si>
  <si>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</si>
  <si>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</si>
  <si>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</si>
  <si>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</si>
  <si>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</si>
  <si>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</si>
  <si>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</si>
  <si>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</si>
  <si>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</si>
  <si>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</si>
  <si>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</si>
  <si>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</si>
  <si>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</si>
  <si>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</si>
  <si>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</si>
  <si>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</si>
  <si>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</si>
  <si>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</si>
  <si>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</si>
  <si>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</si>
  <si>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</si>
  <si>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</si>
  <si>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</si>
  <si>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</si>
  <si>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</si>
  <si>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</si>
  <si>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</si>
  <si>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</si>
  <si>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</si>
  <si>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</si>
  <si>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</si>
  <si>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</si>
  <si>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</si>
  <si>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</si>
  <si>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</si>
  <si>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</si>
  <si>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</si>
  <si>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</si>
  <si>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</si>
  <si>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</si>
  <si>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</si>
  <si>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</si>
  <si>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</si>
  <si>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</si>
  <si>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</si>
  <si>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</si>
  <si>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</si>
  <si>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</si>
  <si>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</si>
  <si>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</si>
  <si>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</si>
  <si>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</si>
  <si>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</si>
  <si>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</si>
  <si>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</si>
  <si>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</si>
  <si>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</si>
  <si>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</si>
  <si>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</si>
  <si>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</si>
  <si>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</si>
  <si>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</si>
  <si>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</si>
  <si>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</si>
  <si>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</si>
  <si>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</si>
  <si>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</si>
  <si>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</si>
  <si>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</si>
  <si>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</si>
  <si>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</si>
  <si>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</si>
  <si>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</si>
  <si>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</si>
  <si>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</si>
  <si>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</si>
  <si>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</si>
  <si>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</si>
  <si>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</si>
  <si>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</si>
  <si>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</si>
  <si>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</si>
  <si>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</si>
  <si>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</si>
  <si>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</si>
  <si>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</si>
  <si>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</si>
  <si>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</si>
  <si>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</si>
  <si>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</si>
  <si>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</si>
  <si>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</si>
  <si>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</si>
  <si>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</si>
  <si>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</si>
  <si>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</si>
  <si>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</si>
  <si>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</si>
  <si>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</si>
  <si>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</si>
  <si>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</si>
  <si>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</si>
  <si>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</si>
  <si>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</si>
  <si>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</si>
  <si>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</si>
  <si>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</si>
  <si>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</si>
  <si>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</si>
  <si>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</si>
  <si>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</si>
  <si>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</si>
  <si>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</si>
  <si>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</si>
  <si>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</si>
  <si>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</si>
  <si>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</si>
  <si>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</si>
  <si>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</si>
  <si>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</si>
  <si>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</si>
  <si>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</si>
  <si>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</si>
  <si>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</si>
  <si>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</si>
  <si>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</si>
  <si>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</si>
  <si>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</si>
  <si>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</si>
  <si>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</si>
  <si>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</si>
  <si>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</si>
  <si>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</si>
  <si>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</si>
  <si>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</si>
  <si>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</si>
  <si>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</si>
  <si>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</si>
  <si>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</si>
  <si>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</si>
  <si>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</si>
  <si>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</si>
  <si>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</si>
  <si>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</si>
  <si>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</si>
  <si>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</si>
  <si>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</si>
  <si>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</si>
  <si>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</si>
  <si>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</si>
  <si>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</si>
  <si>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</si>
  <si>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</si>
  <si>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</si>
  <si>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</si>
  <si>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</si>
  <si>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</si>
  <si>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</si>
  <si>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</si>
  <si>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</si>
  <si>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</si>
  <si>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</si>
  <si>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</si>
  <si>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</si>
  <si>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</si>
  <si>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</si>
  <si>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</si>
  <si>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</si>
  <si>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</si>
  <si>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</si>
  <si>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</si>
  <si>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</si>
  <si>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</si>
  <si>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</si>
  <si>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</si>
  <si>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</si>
  <si>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</si>
  <si>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</si>
  <si>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</si>
  <si>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</si>
  <si>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</si>
  <si>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</si>
  <si>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</si>
  <si>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</si>
  <si>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</si>
  <si>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</si>
  <si>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</si>
  <si>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</si>
  <si>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</si>
  <si>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</si>
  <si>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</si>
  <si>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</si>
  <si>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</si>
  <si>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</si>
  <si>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</si>
  <si>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</si>
  <si>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</si>
  <si>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</si>
  <si>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</si>
  <si>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</si>
  <si>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</si>
  <si>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</si>
  <si>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</si>
  <si>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</si>
  <si>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</si>
  <si>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</si>
  <si>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</si>
  <si>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</si>
  <si>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</si>
  <si>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</si>
  <si>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</si>
  <si>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</si>
  <si>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</si>
  <si>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</si>
  <si>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</si>
  <si>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</si>
  <si>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</si>
  <si>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</si>
  <si>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</si>
  <si>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</si>
  <si>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</si>
  <si>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</si>
  <si>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</si>
  <si>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</si>
  <si>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</si>
  <si>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</si>
  <si>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</si>
  <si>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</si>
  <si>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</si>
  <si>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</si>
  <si>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</si>
  <si>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</si>
  <si>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</si>
  <si>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</si>
  <si>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</si>
  <si>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</si>
  <si>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</si>
  <si>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</si>
  <si>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</si>
  <si>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</si>
  <si>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</si>
  <si>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</si>
  <si>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</si>
  <si>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</si>
  <si>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</si>
  <si>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</si>
  <si>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</si>
  <si>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</si>
  <si>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</si>
  <si>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</si>
  <si>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</si>
  <si>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</si>
  <si>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</si>
  <si>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</si>
  <si>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</si>
  <si>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</si>
  <si>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</si>
  <si>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</si>
  <si>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</si>
  <si>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</si>
  <si>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</si>
  <si>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</si>
  <si>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</si>
  <si>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</si>
  <si>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</si>
  <si>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</si>
  <si>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</si>
  <si>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</si>
  <si>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</si>
  <si>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</si>
  <si>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</si>
  <si>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</si>
  <si>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</si>
  <si>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</si>
  <si>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</si>
  <si>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</si>
  <si>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</si>
  <si>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</si>
  <si>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</si>
  <si>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</si>
  <si>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</si>
  <si>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</si>
  <si>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</si>
  <si>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</si>
  <si>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</si>
  <si>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</si>
  <si>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</si>
  <si>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</si>
  <si>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</si>
  <si>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</si>
  <si>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</si>
  <si>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</si>
  <si>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</si>
  <si>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</si>
  <si>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</si>
  <si>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</si>
  <si>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</si>
  <si>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</si>
  <si>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</si>
  <si>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</si>
  <si>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</si>
  <si>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</si>
  <si>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</si>
  <si>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</si>
  <si>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</si>
  <si>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</si>
  <si>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</si>
  <si>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</si>
  <si>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</si>
  <si>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</si>
  <si>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</si>
  <si>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</si>
  <si>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</si>
  <si>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</si>
  <si>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</si>
  <si>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</si>
  <si>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</si>
  <si>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</si>
  <si>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</si>
  <si>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</si>
  <si>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</si>
  <si>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</si>
  <si>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</si>
  <si>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</si>
  <si>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</si>
  <si>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</si>
  <si>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</si>
  <si>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</si>
  <si>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</si>
  <si>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</si>
  <si>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</si>
  <si>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</si>
  <si>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</si>
  <si>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</si>
  <si>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</si>
  <si>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</si>
  <si>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</si>
  <si>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</si>
  <si>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</si>
  <si>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</si>
  <si>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</si>
  <si>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</si>
  <si>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</si>
  <si>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</si>
  <si>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</si>
  <si>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</si>
  <si>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</si>
  <si>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</si>
  <si>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</si>
  <si>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</si>
  <si>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</si>
  <si>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</si>
  <si>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</si>
  <si>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</si>
  <si>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</si>
  <si>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</si>
  <si>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</si>
  <si>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</si>
  <si>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</si>
  <si>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</si>
  <si>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</si>
  <si>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</si>
  <si>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</si>
  <si>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</si>
  <si>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</si>
  <si>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</si>
  <si>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</si>
  <si>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</si>
  <si>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</si>
  <si>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</si>
  <si>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</si>
  <si>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</si>
  <si>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</si>
  <si>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</si>
  <si>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</si>
  <si>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</si>
  <si>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</si>
  <si>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</si>
  <si>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</si>
  <si>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</si>
  <si>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</si>
  <si>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</si>
  <si>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</si>
  <si>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</si>
  <si>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</si>
  <si>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</si>
  <si>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</si>
  <si>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</si>
  <si>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</si>
  <si>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</si>
  <si>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</si>
  <si>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</si>
  <si>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</si>
  <si>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</si>
  <si>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</si>
  <si>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</si>
  <si>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</si>
  <si>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</si>
  <si>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</si>
  <si>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</si>
  <si>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</si>
  <si>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</si>
  <si>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</si>
  <si>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</si>
  <si>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</si>
  <si>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</si>
  <si>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</si>
  <si>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</si>
  <si>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</si>
  <si>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</si>
  <si>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</si>
  <si>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</si>
  <si>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</si>
  <si>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</si>
  <si>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</si>
  <si>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</si>
  <si>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</si>
  <si>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</si>
  <si>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</si>
  <si>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</si>
  <si>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</si>
  <si>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</si>
  <si>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</si>
  <si>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</si>
  <si>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</si>
  <si>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</si>
  <si>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</si>
  <si>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</si>
  <si>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</si>
  <si>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</si>
  <si>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</si>
  <si>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</si>
  <si>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</si>
  <si>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</si>
  <si>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</si>
  <si>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</si>
  <si>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</si>
  <si>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</si>
  <si>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</si>
  <si>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</si>
  <si>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</si>
  <si>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</si>
  <si>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</si>
  <si>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</si>
  <si>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</si>
  <si>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</si>
  <si>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</si>
  <si>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</si>
  <si>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</si>
  <si>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</si>
  <si>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</si>
  <si>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</si>
  <si>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</si>
  <si>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</si>
  <si>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</si>
  <si>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</si>
  <si>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</si>
  <si>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</si>
  <si>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</si>
  <si>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</si>
  <si>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</si>
  <si>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</si>
  <si>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</si>
  <si>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</si>
  <si>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</si>
  <si>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</si>
  <si>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</si>
  <si>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</si>
  <si>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</si>
  <si>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</si>
  <si>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</si>
  <si>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</si>
  <si>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</si>
  <si>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</si>
  <si>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</si>
  <si>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</si>
  <si>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</si>
  <si>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</si>
  <si>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</si>
  <si>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</si>
  <si>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</si>
  <si>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</si>
  <si>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</si>
  <si>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</si>
  <si>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</si>
  <si>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</si>
  <si>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</si>
  <si>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</si>
  <si>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</si>
  <si>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</si>
  <si>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</si>
  <si>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</si>
  <si>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</si>
  <si>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</si>
  <si>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</si>
  <si>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</si>
  <si>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</si>
  <si>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</si>
  <si>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</si>
  <si>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</si>
  <si>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</si>
  <si>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</si>
  <si>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</si>
  <si>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</si>
  <si>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</si>
  <si>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</si>
  <si>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</si>
  <si>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</si>
  <si>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</si>
  <si>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</si>
  <si>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</si>
  <si>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</si>
  <si>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</si>
  <si>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</si>
  <si>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</si>
  <si>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</si>
  <si>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</si>
  <si>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</si>
  <si>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</si>
  <si>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</si>
  <si>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</si>
  <si>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</si>
  <si>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</si>
  <si>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</si>
  <si>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</si>
  <si>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</si>
  <si>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</si>
  <si>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</si>
  <si>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</si>
  <si>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</si>
  <si>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</si>
  <si>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</si>
  <si>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</si>
  <si>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</si>
  <si>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</si>
  <si>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</si>
  <si>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</si>
  <si>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</si>
  <si>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</si>
  <si>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</si>
  <si>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</si>
  <si>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</si>
  <si>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</si>
  <si>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</si>
  <si>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</si>
  <si>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</si>
  <si>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</si>
  <si>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</si>
  <si>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</si>
  <si>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</si>
  <si>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</si>
  <si>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</si>
  <si>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</si>
  <si>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</si>
  <si>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</si>
  <si>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</si>
  <si>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</si>
  <si>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</si>
  <si>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</si>
  <si>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</si>
  <si>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</si>
  <si>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</si>
  <si>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</si>
  <si>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</si>
  <si>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</si>
  <si>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</si>
  <si>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</si>
  <si>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</si>
  <si>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</si>
  <si>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</si>
  <si>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</si>
  <si>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</si>
  <si>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</si>
  <si>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</si>
  <si>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</si>
  <si>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</si>
  <si>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</si>
  <si>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</si>
  <si>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</si>
  <si>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</si>
  <si>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</si>
  <si>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</si>
  <si>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</si>
  <si>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</si>
  <si>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</si>
  <si>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</si>
  <si>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</si>
  <si>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</si>
  <si>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</si>
  <si>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</si>
  <si>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</si>
  <si>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</si>
  <si>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</si>
  <si>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</si>
  <si>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</si>
  <si>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</si>
  <si>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</si>
  <si>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</si>
  <si>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</si>
  <si>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</si>
  <si>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</si>
  <si>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</si>
  <si>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</si>
  <si>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</si>
  <si>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</si>
  <si>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</si>
  <si>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</si>
  <si>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</si>
  <si>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</si>
  <si>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</si>
  <si>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</si>
  <si>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</si>
  <si>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</si>
  <si>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</si>
  <si>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</si>
  <si>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</si>
  <si>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</si>
  <si>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</si>
  <si>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</si>
  <si>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</si>
  <si>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</si>
  <si>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</si>
  <si>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</si>
  <si>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</si>
  <si>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</si>
  <si>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</si>
  <si>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</si>
  <si>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</si>
  <si>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</si>
  <si>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</si>
  <si>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</si>
  <si>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</si>
  <si>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</si>
  <si>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</si>
  <si>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</si>
  <si>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</si>
  <si>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</si>
  <si>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</si>
  <si>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</si>
  <si>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</si>
  <si>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</si>
  <si>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</si>
  <si>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</si>
  <si>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</si>
  <si>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</si>
  <si>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</si>
  <si>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</si>
  <si>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</si>
  <si>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</si>
  <si>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</si>
  <si>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</si>
  <si>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</si>
  <si>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</si>
  <si>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</si>
  <si>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</si>
  <si>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</si>
  <si>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</si>
  <si>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</si>
  <si>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</si>
  <si>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</si>
  <si>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</si>
  <si>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</si>
  <si>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</si>
  <si>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</si>
  <si>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</si>
  <si>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</si>
  <si>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</si>
  <si>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</si>
  <si>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</si>
  <si>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</si>
  <si>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</si>
  <si>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</si>
  <si>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</si>
  <si>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</si>
  <si>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</si>
  <si>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</si>
  <si>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</si>
  <si>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</si>
  <si>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</si>
  <si>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</si>
  <si>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</si>
  <si>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</si>
  <si>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</si>
  <si>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</si>
  <si>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</si>
  <si>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</si>
  <si>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</si>
  <si>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</si>
  <si>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</si>
  <si>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</si>
  <si>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</si>
  <si>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</si>
  <si>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</si>
  <si>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</si>
  <si>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</si>
  <si>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</si>
  <si>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</si>
  <si>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</si>
  <si>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</si>
  <si>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</si>
  <si>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</si>
  <si>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</si>
  <si>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</si>
  <si>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</si>
  <si>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</si>
  <si>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</si>
  <si>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</si>
  <si>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</si>
  <si>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</si>
  <si>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</si>
  <si>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</si>
  <si>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</si>
  <si>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</si>
  <si>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</si>
  <si>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</si>
  <si>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</si>
  <si>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</si>
  <si>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</si>
  <si>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</si>
  <si>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</si>
  <si>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</si>
  <si>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</si>
  <si>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</si>
  <si>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</si>
  <si>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</si>
  <si>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</si>
  <si>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</si>
  <si>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</si>
  <si>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</si>
  <si>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</si>
  <si>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</si>
  <si>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</si>
  <si>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</si>
  <si>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</si>
  <si>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</si>
  <si>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</si>
  <si>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</si>
  <si>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</si>
  <si>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</si>
  <si>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</si>
  <si>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</si>
  <si>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</si>
  <si>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</si>
  <si>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</si>
  <si>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</si>
  <si>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</si>
  <si>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</si>
  <si>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</si>
  <si>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</si>
  <si>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</si>
  <si>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</si>
  <si>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</si>
  <si>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</si>
  <si>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</si>
  <si>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</si>
  <si>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</si>
  <si>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</si>
  <si>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</si>
  <si>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</si>
  <si>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</si>
  <si>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</si>
  <si>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</si>
  <si>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</si>
  <si>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</si>
  <si>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</si>
  <si>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</si>
  <si>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</si>
  <si>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</si>
  <si>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</si>
  <si>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</si>
  <si>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</si>
  <si>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</si>
  <si>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</si>
  <si>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</si>
  <si>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</si>
  <si>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</si>
  <si>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</si>
  <si>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</si>
  <si>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</si>
  <si>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</si>
  <si>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</si>
  <si>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</si>
  <si>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</si>
  <si>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</si>
  <si>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</si>
  <si>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</si>
  <si>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</si>
  <si>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</si>
  <si>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</si>
  <si>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</si>
  <si>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</si>
  <si>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</si>
  <si>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</si>
  <si>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</si>
  <si>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</si>
  <si>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</si>
  <si>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</si>
  <si>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</si>
  <si>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</si>
  <si>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</si>
  <si>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</si>
  <si>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</si>
  <si>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</si>
  <si>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</si>
  <si>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</si>
  <si>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</si>
  <si>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</si>
  <si>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</si>
  <si>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</si>
  <si>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</si>
  <si>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</si>
  <si>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</si>
  <si>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</si>
  <si>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</si>
  <si>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</si>
  <si>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</si>
  <si>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</si>
  <si>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</si>
  <si>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</si>
  <si>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</si>
  <si>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</si>
  <si>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</si>
  <si>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</si>
  <si>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</si>
  <si>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</si>
  <si>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</si>
  <si>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</si>
  <si>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</si>
  <si>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</si>
  <si>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</si>
  <si>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</si>
  <si>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</si>
  <si>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</si>
  <si>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</si>
  <si>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</si>
  <si>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</si>
  <si>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</si>
  <si>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</si>
  <si>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</si>
  <si>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</si>
  <si>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</si>
  <si>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</si>
  <si>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</si>
  <si>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</si>
  <si>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</si>
  <si>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</si>
  <si>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</si>
  <si>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</si>
  <si>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</si>
  <si>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</si>
  <si>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</si>
  <si>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</si>
  <si>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</si>
  <si>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</si>
  <si>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</si>
  <si>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</si>
  <si>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</si>
  <si>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</si>
  <si>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</si>
  <si>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</si>
  <si>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</si>
  <si>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</si>
  <si>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</si>
  <si>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</si>
  <si>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</si>
  <si>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</si>
  <si>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</si>
  <si>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</si>
  <si>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</si>
  <si>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</si>
  <si>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</si>
  <si>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</si>
  <si>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</si>
  <si>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</si>
  <si>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</si>
  <si>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</si>
  <si>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</si>
  <si>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</si>
  <si>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</si>
  <si>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</si>
  <si>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</si>
  <si>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</si>
  <si>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</si>
  <si>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</si>
  <si>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</si>
  <si>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</si>
  <si>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</si>
  <si>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</si>
  <si>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</si>
  <si>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</si>
  <si>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</si>
  <si>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</si>
  <si>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</si>
  <si>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</si>
  <si>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</si>
  <si>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</si>
  <si>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</si>
  <si>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</si>
  <si>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</si>
  <si>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</si>
  <si>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</si>
  <si>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</si>
  <si>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</si>
  <si>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</si>
  <si>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</si>
  <si>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</si>
  <si>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</si>
  <si>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</si>
  <si>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</si>
  <si>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</si>
  <si>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</si>
  <si>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</si>
  <si>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</si>
  <si>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</si>
  <si>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</si>
  <si>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</si>
  <si>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</si>
  <si>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</si>
  <si>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</si>
  <si>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</si>
  <si>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</si>
  <si>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</si>
  <si>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</si>
  <si>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</si>
  <si>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</si>
  <si>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</si>
  <si>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</si>
  <si>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</si>
  <si>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</si>
  <si>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</si>
  <si>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</si>
  <si>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</si>
  <si>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</si>
  <si>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</si>
  <si>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</si>
  <si>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</si>
  <si>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</si>
  <si>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</si>
  <si>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</si>
  <si>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</si>
  <si>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</si>
  <si>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</si>
  <si>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</si>
  <si>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</si>
  <si>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</si>
  <si>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</si>
  <si>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</si>
  <si>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</si>
  <si>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</si>
  <si>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</si>
  <si>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</si>
  <si>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</si>
  <si>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</si>
  <si>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</si>
  <si>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</si>
  <si>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</si>
  <si>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</si>
  <si>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</si>
  <si>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</si>
  <si>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</si>
  <si>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</si>
  <si>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</si>
  <si>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</si>
  <si>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</si>
  <si>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</si>
  <si>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</si>
  <si>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</si>
  <si>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</si>
  <si>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</si>
  <si>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</si>
  <si>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</si>
  <si>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</si>
  <si>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</si>
  <si>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</si>
  <si>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</si>
  <si>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</si>
  <si>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</si>
  <si>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</si>
  <si>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</si>
  <si>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</si>
  <si>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</si>
  <si>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</si>
  <si>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</si>
  <si>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</si>
  <si>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</si>
  <si>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</si>
  <si>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</si>
  <si>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</si>
  <si>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</si>
  <si>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</si>
  <si>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</si>
  <si>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</si>
  <si>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</si>
  <si>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</si>
  <si>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</si>
  <si>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</si>
  <si>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</si>
  <si>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</si>
  <si>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</si>
  <si>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</si>
  <si>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</si>
  <si>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</si>
  <si>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</si>
  <si>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</si>
  <si>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</si>
  <si>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</si>
  <si>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</si>
  <si>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</si>
  <si>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</si>
  <si>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</si>
  <si>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</si>
  <si>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</si>
  <si>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</si>
  <si>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</si>
  <si>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</si>
  <si>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</si>
  <si>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</si>
  <si>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</si>
  <si>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</si>
  <si>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</si>
  <si>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</si>
  <si>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</si>
  <si>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</si>
  <si>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</si>
  <si>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</si>
  <si>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</si>
  <si>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</si>
  <si>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</si>
  <si>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</si>
  <si>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</si>
  <si>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</si>
  <si>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</si>
  <si>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</si>
  <si>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</si>
  <si>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</si>
  <si>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</si>
  <si>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</si>
  <si>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</si>
  <si>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</si>
  <si>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</si>
  <si>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</si>
  <si>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</si>
  <si>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</si>
  <si>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Institución Educativa Nueva Colombia</t>
  </si>
  <si>
    <t>Instituto pedagógico María de Los Angeles</t>
  </si>
  <si>
    <t>Instituto Progresar</t>
  </si>
  <si>
    <t>Colegio Nuestra Señora del Pilar</t>
  </si>
  <si>
    <t>003 de 2016</t>
  </si>
  <si>
    <t>002 de 2017</t>
  </si>
  <si>
    <t>019 de 2018</t>
  </si>
  <si>
    <t>023 de 2018</t>
  </si>
  <si>
    <t>010 de 2019</t>
  </si>
  <si>
    <t>013 de 2020</t>
  </si>
  <si>
    <t>Contratar los servicios para la coordinación de toda la logística con actividades lúdico deportivas, culturares, pedagógicas y cine foros que promuevan el desarrollo psicomotriz de los niños y niñas.</t>
  </si>
  <si>
    <t xml:space="preserve">Acompañamiento integral en los procesos psicológicos de la etapa de desarrollo a los estudiantes. </t>
  </si>
  <si>
    <t xml:space="preserve">Contratar los servicios para ejecutar programas que contribuyan La actividad lúdica y desarrollo de la psicomotricidad en los niños y niñas. </t>
  </si>
  <si>
    <t>Generar la creación de redes sociales de apoyo, cooperación y gestión para favorecer la educación y bienestar de los niños, teniendo en cuenta el plan de trabajo en tres ejes, vinculando y fortaleciendo las redes de apoyo actuales</t>
  </si>
  <si>
    <t>Contratar los servicios para ejecutar proyectos con el fin de fortalecer el desarrollo integral de los niños, niñas y adolecentes</t>
  </si>
  <si>
    <t>contratar los servicios para ejecutar proyectos en estado de emergencia enfocados a las siguientes temáticas asignadas estudiantes de Educación Primaria, Educación Secundaria y Educación Media</t>
  </si>
  <si>
    <t>KAROLAY ANDREA RAMIREZ GELVEZ</t>
  </si>
  <si>
    <t xml:space="preserve">Mz 9 lote 8 - 61 cucuta 75 </t>
  </si>
  <si>
    <t>3114603661-3108711108</t>
  </si>
  <si>
    <t xml:space="preserve">Conjunto residencial la manuela </t>
  </si>
  <si>
    <t>colnuevacolombia@hotmail.com</t>
  </si>
  <si>
    <t>2021-54-10001459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</si>
</sst>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57" zoomScale="91" zoomScaleNormal="91" zoomScaleSheetLayoutView="40" zoomScalePageLayoutView="40" workbookViewId="0">
      <selection activeCell="N178" sqref="N17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2697</v>
      </c>
      <c r="D15" s="35"/>
      <c r="E15" s="35"/>
      <c r="F15" s="5"/>
      <c r="G15" s="32" t="s">
        <v>1168</v>
      </c>
      <c r="H15" s="103" t="s">
        <v>822</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900897161</v>
      </c>
      <c r="C20" s="5"/>
      <c r="D20" s="73"/>
      <c r="E20" s="5"/>
      <c r="F20" s="5"/>
      <c r="G20" s="5"/>
      <c r="H20" s="186"/>
      <c r="I20" s="149" t="s">
        <v>1157</v>
      </c>
      <c r="J20" s="150" t="s">
        <v>824</v>
      </c>
      <c r="K20" s="151">
        <v>597321384</v>
      </c>
      <c r="L20" s="152">
        <v>44201</v>
      </c>
      <c r="M20" s="152">
        <v>44561</v>
      </c>
      <c r="N20" s="135">
        <f>+(M20-L20)/30</f>
        <v>12</v>
      </c>
      <c r="O20" s="138"/>
      <c r="U20" s="134"/>
      <c r="V20" s="105">
        <f ca="1">NOW()</f>
        <v>44191.616890625002</v>
      </c>
      <c r="W20" s="105">
        <f ca="1">NOW()</f>
        <v>44191.616890625002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EDUCATIVA FORMADORES NUEVA COLOMBIA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2655</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2676</v>
      </c>
      <c r="C48" s="112" t="s">
        <v>32</v>
      </c>
      <c r="D48" s="121" t="s">
        <v>2680</v>
      </c>
      <c r="E48" s="145">
        <v>42406</v>
      </c>
      <c r="F48" s="145">
        <v>42545</v>
      </c>
      <c r="G48" s="160">
        <f>IF(AND(E48&lt;&gt;"",F48&lt;&gt;""),((F48-E48)/30),"")</f>
        <v>4.6333333333333337</v>
      </c>
      <c r="H48" s="122" t="s">
        <v>2686</v>
      </c>
      <c r="I48" s="113" t="s">
        <v>1157</v>
      </c>
      <c r="J48" s="113" t="s">
        <v>824</v>
      </c>
      <c r="K48" s="116">
        <v>15000000</v>
      </c>
      <c r="L48" s="115" t="s">
        <v>1148</v>
      </c>
      <c r="M48" s="117">
        <v>1</v>
      </c>
      <c r="N48" s="115" t="s">
        <v>2634</v>
      </c>
      <c r="O48" s="115" t="s">
        <v>26</v>
      </c>
      <c r="P48" s="78"/>
    </row>
    <row r="49" spans="1:16" s="6" customFormat="1" ht="24.75" customHeight="1" x14ac:dyDescent="0.25">
      <c r="A49" s="143">
        <v>2</v>
      </c>
      <c r="B49" s="122" t="s">
        <v>2676</v>
      </c>
      <c r="C49" s="112" t="s">
        <v>32</v>
      </c>
      <c r="D49" s="121" t="s">
        <v>2681</v>
      </c>
      <c r="E49" s="145">
        <v>42765</v>
      </c>
      <c r="F49" s="145">
        <v>43069</v>
      </c>
      <c r="G49" s="160">
        <f t="shared" ref="G49:G50" si="2">IF(AND(E49&lt;&gt;"",F49&lt;&gt;""),((F49-E49)/30),"")</f>
        <v>10.133333333333333</v>
      </c>
      <c r="H49" s="122" t="s">
        <v>2687</v>
      </c>
      <c r="I49" s="113" t="s">
        <v>1157</v>
      </c>
      <c r="J49" s="113" t="s">
        <v>824</v>
      </c>
      <c r="K49" s="116">
        <v>36000000</v>
      </c>
      <c r="L49" s="115" t="s">
        <v>1148</v>
      </c>
      <c r="M49" s="117">
        <v>1</v>
      </c>
      <c r="N49" s="115" t="s">
        <v>2634</v>
      </c>
      <c r="O49" s="115" t="s">
        <v>26</v>
      </c>
      <c r="P49" s="78"/>
    </row>
    <row r="50" spans="1:16" s="6" customFormat="1" ht="24.75" customHeight="1" x14ac:dyDescent="0.25">
      <c r="A50" s="143">
        <v>3</v>
      </c>
      <c r="B50" s="122" t="s">
        <v>2677</v>
      </c>
      <c r="C50" s="112" t="s">
        <v>32</v>
      </c>
      <c r="D50" s="121" t="s">
        <v>2682</v>
      </c>
      <c r="E50" s="145">
        <v>43115</v>
      </c>
      <c r="F50" s="145">
        <v>43419</v>
      </c>
      <c r="G50" s="160">
        <f t="shared" si="2"/>
        <v>10.133333333333333</v>
      </c>
      <c r="H50" s="119" t="s">
        <v>2688</v>
      </c>
      <c r="I50" s="113" t="s">
        <v>1157</v>
      </c>
      <c r="J50" s="113" t="s">
        <v>824</v>
      </c>
      <c r="K50" s="116">
        <v>30000000</v>
      </c>
      <c r="L50" s="115" t="s">
        <v>1148</v>
      </c>
      <c r="M50" s="117">
        <v>1</v>
      </c>
      <c r="N50" s="115" t="s">
        <v>2634</v>
      </c>
      <c r="O50" s="115" t="s">
        <v>26</v>
      </c>
      <c r="P50" s="78"/>
    </row>
    <row r="51" spans="1:16" s="6" customFormat="1" ht="24.75" customHeight="1" outlineLevel="1" x14ac:dyDescent="0.25">
      <c r="A51" s="143">
        <v>4</v>
      </c>
      <c r="B51" s="122" t="s">
        <v>2678</v>
      </c>
      <c r="C51" s="112" t="s">
        <v>32</v>
      </c>
      <c r="D51" s="121" t="s">
        <v>2683</v>
      </c>
      <c r="E51" s="145">
        <v>43479</v>
      </c>
      <c r="F51" s="145">
        <v>43783</v>
      </c>
      <c r="G51" s="160">
        <f t="shared" ref="G51:G107" si="3">IF(AND(E51&lt;&gt;"",F51&lt;&gt;""),((F51-E51)/30),"")</f>
        <v>10.133333333333333</v>
      </c>
      <c r="H51" s="122" t="s">
        <v>2689</v>
      </c>
      <c r="I51" s="113" t="s">
        <v>1157</v>
      </c>
      <c r="J51" s="113" t="s">
        <v>824</v>
      </c>
      <c r="K51" s="116">
        <v>63000000</v>
      </c>
      <c r="L51" s="115" t="s">
        <v>1148</v>
      </c>
      <c r="M51" s="117">
        <v>1</v>
      </c>
      <c r="N51" s="115" t="s">
        <v>2634</v>
      </c>
      <c r="O51" s="115" t="s">
        <v>26</v>
      </c>
      <c r="P51" s="78"/>
    </row>
    <row r="52" spans="1:16" s="7" customFormat="1" ht="24.75" customHeight="1" outlineLevel="1" x14ac:dyDescent="0.25">
      <c r="A52" s="144">
        <v>5</v>
      </c>
      <c r="B52" s="122" t="s">
        <v>2679</v>
      </c>
      <c r="C52" s="112" t="s">
        <v>32</v>
      </c>
      <c r="D52" s="121" t="s">
        <v>2684</v>
      </c>
      <c r="E52" s="145">
        <v>43500</v>
      </c>
      <c r="F52" s="145">
        <v>43803</v>
      </c>
      <c r="G52" s="160">
        <f t="shared" si="3"/>
        <v>10.1</v>
      </c>
      <c r="H52" s="119" t="s">
        <v>2690</v>
      </c>
      <c r="I52" s="113" t="s">
        <v>1157</v>
      </c>
      <c r="J52" s="113" t="s">
        <v>824</v>
      </c>
      <c r="K52" s="116">
        <v>30000000</v>
      </c>
      <c r="L52" s="115" t="s">
        <v>1148</v>
      </c>
      <c r="M52" s="117">
        <v>1</v>
      </c>
      <c r="N52" s="115" t="s">
        <v>2634</v>
      </c>
      <c r="O52" s="115" t="s">
        <v>26</v>
      </c>
      <c r="P52" s="79"/>
    </row>
    <row r="53" spans="1:16" s="7" customFormat="1" ht="24.75" customHeight="1" outlineLevel="1" x14ac:dyDescent="0.25">
      <c r="A53" s="144">
        <v>6</v>
      </c>
      <c r="B53" s="122" t="s">
        <v>2676</v>
      </c>
      <c r="C53" s="112" t="s">
        <v>32</v>
      </c>
      <c r="D53" s="121" t="s">
        <v>2685</v>
      </c>
      <c r="E53" s="145">
        <v>43914</v>
      </c>
      <c r="F53" s="145">
        <v>44036</v>
      </c>
      <c r="G53" s="160">
        <f t="shared" si="3"/>
        <v>4.0666666666666664</v>
      </c>
      <c r="H53" s="119" t="s">
        <v>2691</v>
      </c>
      <c r="I53" s="113" t="s">
        <v>1157</v>
      </c>
      <c r="J53" s="113" t="s">
        <v>824</v>
      </c>
      <c r="K53" s="116">
        <v>15000000</v>
      </c>
      <c r="L53" s="115" t="s">
        <v>1148</v>
      </c>
      <c r="M53" s="117">
        <v>1</v>
      </c>
      <c r="N53" s="115" t="s">
        <v>2634</v>
      </c>
      <c r="O53" s="115" t="s">
        <v>26</v>
      </c>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2656</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2658</v>
      </c>
      <c r="C168" s="223"/>
      <c r="D168" s="223"/>
      <c r="E168" s="8"/>
      <c r="F168" s="5"/>
      <c r="H168" s="81" t="s">
        <v>2657</v>
      </c>
      <c r="I168" s="237"/>
      <c r="J168" s="238"/>
      <c r="K168" s="238"/>
      <c r="L168" s="238"/>
      <c r="M168" s="238"/>
      <c r="N168" s="238"/>
      <c r="O168" s="23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17919641.52</v>
      </c>
      <c r="F185" s="92"/>
      <c r="G185" s="93"/>
      <c r="H185" s="88"/>
      <c r="I185" s="90" t="s">
        <v>2627</v>
      </c>
      <c r="J185" s="166">
        <f>+SUM(M179:M183)</f>
        <v>0.03</v>
      </c>
      <c r="K185" s="202" t="s">
        <v>2628</v>
      </c>
      <c r="L185" s="202"/>
      <c r="M185" s="94">
        <f>+J185*(SUM(K20:K35))</f>
        <v>17919641.52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7" t="s">
        <v>2636</v>
      </c>
      <c r="C192" s="227"/>
      <c r="E192" s="5" t="s">
        <v>20</v>
      </c>
      <c r="H192" s="26" t="s">
        <v>24</v>
      </c>
      <c r="J192" s="5" t="s">
        <v>2637</v>
      </c>
      <c r="K192" s="5"/>
      <c r="M192" s="5"/>
      <c r="N192" s="5"/>
      <c r="O192" s="8"/>
      <c r="Q192" s="154"/>
      <c r="R192" s="155"/>
      <c r="S192" s="155"/>
      <c r="T192" s="154"/>
    </row>
    <row r="193" spans="1:18" x14ac:dyDescent="0.25">
      <c r="A193" s="9"/>
      <c r="C193" s="125">
        <v>42359</v>
      </c>
      <c r="D193" s="5"/>
      <c r="E193" s="126">
        <v>1682</v>
      </c>
      <c r="F193" s="5"/>
      <c r="G193" s="5"/>
      <c r="H193" s="147" t="s">
        <v>2692</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2693</v>
      </c>
      <c r="J211" s="27" t="s">
        <v>2622</v>
      </c>
      <c r="K211" s="148" t="s">
        <v>2695</v>
      </c>
      <c r="L211" s="21"/>
      <c r="M211" s="21"/>
      <c r="N211" s="21"/>
      <c r="O211" s="8"/>
    </row>
    <row r="212" spans="1:15" x14ac:dyDescent="0.25">
      <c r="A212" s="9"/>
      <c r="B212" s="27" t="s">
        <v>2619</v>
      </c>
      <c r="C212" s="147" t="s">
        <v>2692</v>
      </c>
      <c r="D212" s="21"/>
      <c r="G212" s="27" t="s">
        <v>2621</v>
      </c>
      <c r="H212" s="148" t="s">
        <v>2694</v>
      </c>
      <c r="J212" s="27" t="s">
        <v>2623</v>
      </c>
      <c r="K212" s="147"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2020-12-26T19:48:32Z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