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<sst xmlns="http://schemas.openxmlformats.org/spreadsheetml/2006/main" count="3200" uniqueCount="2694">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</sst>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9" zoomScaleNormal="59" zoomScaleSheetLayoutView="40" zoomScalePageLayoutView="40" workbookViewId="0">
      <selection activeCell="J67" sqref="J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2678</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804</v>
      </c>
      <c r="K20" s="149">
        <v>1244419550</v>
      </c>
      <c r="L20" s="150">
        <v>44246</v>
      </c>
      <c r="M20" s="150">
        <v>44561</v>
      </c>
      <c r="N20" s="133">
        <f>+(M20-L20)/30</f>
        <v>10.5</v>
      </c>
      <c r="O20" s="136"/>
      <c r="U20" s="132"/>
      <c r="V20" s="105">
        <f ca="1">NOW()</f>
        <v>44194.421118634258</v>
      </c>
      <c r="W20" s="105">
        <f ca="1">NOW()</f>
        <v>44194.421118634258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2679</v>
      </c>
      <c r="E48" s="143">
        <v>43084</v>
      </c>
      <c r="F48" s="175">
        <v>43404</v>
      </c>
      <c r="G48" s="158">
        <f>IF(AND(E48&lt;&gt;"",F48&lt;&gt;""),((F48-E48)/30),"")</f>
        <v>10.666666666666666</v>
      </c>
      <c r="H48" s="114" t="s">
        <v>2684</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2679</v>
      </c>
      <c r="E49" s="143">
        <v>43084</v>
      </c>
      <c r="F49" s="175">
        <v>43404</v>
      </c>
      <c r="G49" s="158">
        <f t="shared" ref="G49:G50" si="2">IF(AND(E49&lt;&gt;"",F49&lt;&gt;""),((F49-E49)/30),"")</f>
        <v>10.666666666666666</v>
      </c>
      <c r="H49" s="120" t="s">
        <v>2684</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2679</v>
      </c>
      <c r="E50" s="143">
        <v>43084</v>
      </c>
      <c r="F50" s="175">
        <v>43404</v>
      </c>
      <c r="G50" s="158">
        <f t="shared" si="2"/>
        <v>10.666666666666666</v>
      </c>
      <c r="H50" s="120" t="s">
        <v>2684</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2679</v>
      </c>
      <c r="E51" s="143">
        <v>43084</v>
      </c>
      <c r="F51" s="175">
        <v>43404</v>
      </c>
      <c r="G51" s="158">
        <f t="shared" ref="G51:G107" si="3">IF(AND(E51&lt;&gt;"",F51&lt;&gt;""),((F51-E51)/30),"")</f>
        <v>10.666666666666666</v>
      </c>
      <c r="H51" s="120" t="s">
        <v>2684</v>
      </c>
      <c r="I51" s="113" t="s">
        <v>110</v>
      </c>
      <c r="J51" s="113" t="s">
        <v>590</v>
      </c>
      <c r="K51" s="121">
        <v>1129258616</v>
      </c>
      <c r="L51" s="115" t="s">
        <v>1148</v>
      </c>
      <c r="M51" s="116">
        <v>1</v>
      </c>
      <c r="N51" s="115" t="s">
        <v>27</v>
      </c>
      <c r="O51" s="115" t="s">
        <v>2686</v>
      </c>
      <c r="P51" s="78"/>
    </row>
    <row r="52" spans="1:16" s="7" customFormat="1" ht="24.75" customHeight="1" outlineLevel="1" x14ac:dyDescent="0.25">
      <c r="A52" s="142">
        <v>5</v>
      </c>
      <c r="B52" s="111" t="s">
        <v>2676</v>
      </c>
      <c r="C52" s="112" t="s">
        <v>31</v>
      </c>
      <c r="D52" s="110" t="s">
        <v>2680</v>
      </c>
      <c r="E52" s="143">
        <v>43084</v>
      </c>
      <c r="F52" s="175">
        <v>43388</v>
      </c>
      <c r="G52" s="158">
        <f t="shared" si="3"/>
        <v>10.133333333333333</v>
      </c>
      <c r="H52" s="120" t="s">
        <v>2682</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2680</v>
      </c>
      <c r="E53" s="143">
        <v>43084</v>
      </c>
      <c r="F53" s="175">
        <v>43388</v>
      </c>
      <c r="G53" s="158">
        <f t="shared" si="3"/>
        <v>10.133333333333333</v>
      </c>
      <c r="H53" s="120" t="s">
        <v>2682</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2680</v>
      </c>
      <c r="E54" s="143">
        <v>43084</v>
      </c>
      <c r="F54" s="175">
        <v>43388</v>
      </c>
      <c r="G54" s="158">
        <f t="shared" si="3"/>
        <v>10.133333333333333</v>
      </c>
      <c r="H54" s="120" t="s">
        <v>2682</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2680</v>
      </c>
      <c r="E55" s="143">
        <v>43084</v>
      </c>
      <c r="F55" s="175">
        <v>43388</v>
      </c>
      <c r="G55" s="158">
        <f t="shared" si="3"/>
        <v>10.133333333333333</v>
      </c>
      <c r="H55" s="120" t="s">
        <v>2682</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2681</v>
      </c>
      <c r="E56" s="143">
        <v>42719</v>
      </c>
      <c r="F56" s="175">
        <v>43084</v>
      </c>
      <c r="G56" s="158">
        <f t="shared" si="3"/>
        <v>12.166666666666666</v>
      </c>
      <c r="H56" s="120" t="s">
        <v>2682</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2681</v>
      </c>
      <c r="E57" s="143">
        <v>42719</v>
      </c>
      <c r="F57" s="175">
        <v>43084</v>
      </c>
      <c r="G57" s="158">
        <f t="shared" si="3"/>
        <v>12.166666666666666</v>
      </c>
      <c r="H57" s="120" t="s">
        <v>2682</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2681</v>
      </c>
      <c r="E58" s="143">
        <v>42719</v>
      </c>
      <c r="F58" s="175">
        <v>43084</v>
      </c>
      <c r="G58" s="158">
        <f t="shared" si="3"/>
        <v>12.166666666666666</v>
      </c>
      <c r="H58" s="120" t="s">
        <v>2682</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2681</v>
      </c>
      <c r="E59" s="143">
        <v>42719</v>
      </c>
      <c r="F59" s="175">
        <v>43084</v>
      </c>
      <c r="G59" s="158">
        <f t="shared" si="3"/>
        <v>12.166666666666666</v>
      </c>
      <c r="H59" s="120" t="s">
        <v>2682</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2681</v>
      </c>
      <c r="E60" s="143">
        <v>42719</v>
      </c>
      <c r="F60" s="175">
        <v>43084</v>
      </c>
      <c r="G60" s="158">
        <f t="shared" si="3"/>
        <v>12.166666666666666</v>
      </c>
      <c r="H60" s="120" t="s">
        <v>2682</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2681</v>
      </c>
      <c r="E61" s="143">
        <v>42719</v>
      </c>
      <c r="F61" s="175">
        <v>43084</v>
      </c>
      <c r="G61" s="158">
        <f t="shared" si="3"/>
        <v>12.166666666666666</v>
      </c>
      <c r="H61" s="120" t="s">
        <v>2682</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2681</v>
      </c>
      <c r="E62" s="143">
        <v>42719</v>
      </c>
      <c r="F62" s="175">
        <v>43084</v>
      </c>
      <c r="G62" s="158">
        <f t="shared" si="3"/>
        <v>12.166666666666666</v>
      </c>
      <c r="H62" s="120" t="s">
        <v>2682</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2683</v>
      </c>
      <c r="E63" s="143">
        <v>42719</v>
      </c>
      <c r="F63" s="175">
        <v>43084</v>
      </c>
      <c r="G63" s="158">
        <f t="shared" si="3"/>
        <v>12.166666666666666</v>
      </c>
      <c r="H63" s="120" t="s">
        <v>2685</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2683</v>
      </c>
      <c r="E64" s="143">
        <v>42719</v>
      </c>
      <c r="F64" s="175">
        <v>43084</v>
      </c>
      <c r="G64" s="158">
        <f t="shared" si="3"/>
        <v>12.166666666666666</v>
      </c>
      <c r="H64" s="120" t="s">
        <v>2685</v>
      </c>
      <c r="I64" s="119" t="s">
        <v>110</v>
      </c>
      <c r="J64" s="119" t="s">
        <v>774</v>
      </c>
      <c r="K64" s="117">
        <v>1918219057</v>
      </c>
      <c r="L64" s="122" t="s">
        <v>1148</v>
      </c>
      <c r="M64" s="116">
        <v>1</v>
      </c>
      <c r="N64" s="122" t="s">
        <v>27</v>
      </c>
      <c r="O64" s="122" t="s">
        <v>2686</v>
      </c>
      <c r="P64" s="79"/>
    </row>
    <row r="65" spans="1:16" s="7" customFormat="1" ht="24.75" customHeight="1" outlineLevel="1" x14ac:dyDescent="0.25">
      <c r="A65" s="142">
        <v>18</v>
      </c>
      <c r="B65" s="64" t="s">
        <v>2676</v>
      </c>
      <c r="C65" s="65" t="s">
        <v>31</v>
      </c>
      <c r="D65" s="63" t="s">
        <v>2683</v>
      </c>
      <c r="E65" s="143">
        <v>42719</v>
      </c>
      <c r="F65" s="175">
        <v>43084</v>
      </c>
      <c r="G65" s="158">
        <f t="shared" si="3"/>
        <v>12.166666666666666</v>
      </c>
      <c r="H65" s="120" t="s">
        <v>2685</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2683</v>
      </c>
      <c r="E66" s="143">
        <v>42719</v>
      </c>
      <c r="F66" s="175">
        <v>43084</v>
      </c>
      <c r="G66" s="158">
        <f t="shared" si="3"/>
        <v>12.166666666666666</v>
      </c>
      <c r="H66" s="120" t="s">
        <v>2685</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2687</v>
      </c>
      <c r="E67" s="143">
        <v>42720</v>
      </c>
      <c r="F67" s="175">
        <v>43084</v>
      </c>
      <c r="G67" s="158">
        <f t="shared" si="3"/>
        <v>12.133333333333333</v>
      </c>
      <c r="H67" s="64" t="s">
        <v>2688</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124441955</v>
      </c>
      <c r="F185" s="92"/>
      <c r="G185" s="93"/>
      <c r="H185" s="88"/>
      <c r="I185" s="90" t="s">
        <v>2627</v>
      </c>
      <c r="J185" s="164">
        <f>+SUM(M179:M183)</f>
        <v>0.05</v>
      </c>
      <c r="K185" s="201" t="s">
        <v>2628</v>
      </c>
      <c r="L185" s="201"/>
      <c r="M185" s="94">
        <f>+J185*(SUM(K20:K35))</f>
        <v>62220977.5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2689</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