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SOLEDAD\2021-8-100001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<sst xmlns="http://schemas.openxmlformats.org/spreadsheetml/2006/main" count="3039" uniqueCount="2690">
  <si>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</si>
  <si>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</si>
  <si>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</si>
  <si>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</si>
  <si>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</si>
  <si>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</si>
  <si>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</si>
  <si>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</si>
  <si>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</si>
  <si>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</si>
  <si>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</si>
  <si>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</si>
  <si>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</si>
  <si>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</si>
  <si>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</si>
  <si>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</si>
  <si>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</si>
  <si>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</si>
  <si>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</si>
  <si>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</si>
  <si>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</si>
  <si>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</si>
  <si>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</si>
  <si>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</si>
  <si>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</si>
  <si>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</si>
  <si>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</si>
  <si>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</si>
  <si>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</si>
  <si>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</si>
  <si>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</si>
  <si>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</si>
  <si>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</si>
  <si>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</si>
  <si>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</si>
  <si>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</si>
  <si>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</si>
  <si>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</si>
  <si>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</si>
  <si>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</si>
  <si>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</si>
  <si>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</si>
  <si>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</si>
  <si>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</si>
  <si>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</si>
  <si>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</si>
  <si>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</si>
  <si>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</si>
  <si>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</si>
  <si>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</si>
  <si>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</si>
  <si>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</si>
  <si>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</si>
  <si>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</si>
  <si>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</si>
  <si>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</si>
  <si>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</si>
  <si>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</si>
  <si>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</si>
  <si>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</si>
  <si>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</si>
  <si>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</si>
  <si>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</si>
  <si>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</si>
  <si>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</si>
  <si>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</si>
  <si>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</si>
  <si>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</si>
  <si>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</si>
  <si>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</si>
  <si>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</si>
  <si>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</si>
  <si>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</si>
  <si>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</si>
  <si>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</si>
  <si>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</si>
  <si>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</si>
  <si>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</si>
  <si>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</si>
  <si>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</si>
  <si>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</si>
  <si>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</si>
  <si>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</si>
  <si>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</si>
  <si>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</si>
  <si>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</si>
  <si>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</si>
  <si>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</si>
  <si>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</si>
  <si>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</si>
  <si>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</si>
  <si>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</si>
  <si>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</si>
  <si>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</si>
  <si>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</si>
  <si>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</si>
  <si>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</si>
  <si>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</si>
  <si>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</si>
  <si>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</si>
  <si>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</si>
  <si>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</si>
  <si>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</si>
  <si>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</si>
  <si>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</si>
  <si>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</si>
  <si>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</si>
  <si>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</si>
  <si>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</si>
  <si>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</si>
  <si>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</si>
  <si>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</si>
  <si>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</si>
  <si>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</si>
  <si>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</si>
  <si>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</si>
  <si>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</si>
  <si>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</si>
  <si>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</si>
  <si>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</si>
  <si>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</si>
  <si>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</si>
  <si>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</si>
  <si>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</si>
  <si>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</si>
  <si>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</si>
  <si>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</si>
  <si>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</si>
  <si>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</si>
  <si>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</si>
  <si>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</si>
  <si>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</si>
  <si>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</si>
  <si>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</si>
  <si>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</si>
  <si>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</si>
  <si>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</si>
  <si>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</si>
  <si>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</si>
  <si>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</si>
  <si>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</si>
  <si>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</si>
  <si>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</si>
  <si>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</si>
  <si>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</si>
  <si>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</si>
  <si>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</si>
  <si>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</si>
  <si>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</si>
  <si>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</si>
  <si>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</si>
  <si>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</si>
  <si>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</si>
  <si>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</si>
  <si>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</si>
  <si>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</si>
  <si>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</si>
  <si>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</si>
  <si>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</si>
  <si>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</si>
  <si>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</si>
  <si>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</si>
  <si>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</si>
  <si>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</si>
  <si>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</si>
  <si>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</si>
  <si>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</si>
  <si>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</si>
  <si>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</si>
  <si>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</si>
  <si>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</si>
  <si>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</si>
  <si>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</si>
  <si>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</si>
  <si>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</si>
  <si>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</si>
  <si>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</si>
  <si>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</si>
  <si>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</si>
  <si>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</si>
  <si>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</si>
  <si>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</si>
  <si>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</si>
  <si>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</si>
  <si>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</si>
  <si>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</si>
  <si>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</si>
  <si>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</si>
  <si>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</si>
  <si>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</si>
  <si>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</si>
  <si>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</si>
  <si>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</si>
  <si>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</si>
  <si>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</si>
  <si>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</si>
  <si>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</si>
  <si>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</si>
  <si>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</si>
  <si>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</si>
  <si>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</si>
  <si>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</si>
  <si>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</si>
  <si>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</si>
  <si>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</si>
  <si>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</si>
  <si>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</si>
  <si>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</si>
  <si>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</si>
  <si>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</si>
  <si>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</si>
  <si>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</si>
  <si>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</si>
  <si>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</si>
  <si>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</si>
  <si>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</si>
  <si>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</si>
  <si>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</si>
  <si>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</si>
  <si>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</si>
  <si>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</si>
  <si>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</si>
  <si>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</si>
  <si>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</si>
  <si>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</si>
  <si>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</si>
  <si>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</si>
  <si>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</si>
  <si>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</si>
  <si>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</si>
  <si>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</si>
  <si>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</si>
  <si>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</si>
  <si>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</si>
  <si>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</si>
  <si>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</si>
  <si>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</si>
  <si>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</si>
  <si>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</si>
  <si>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</si>
  <si>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</si>
  <si>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</si>
  <si>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</si>
  <si>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</si>
  <si>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</si>
  <si>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</si>
  <si>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</si>
  <si>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</si>
  <si>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</si>
  <si>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</si>
  <si>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</si>
  <si>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</si>
  <si>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</si>
  <si>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</si>
  <si>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</si>
  <si>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</si>
  <si>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</si>
  <si>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</si>
  <si>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</si>
  <si>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</si>
  <si>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</si>
  <si>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</si>
  <si>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</si>
  <si>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</si>
  <si>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</si>
  <si>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</si>
  <si>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</si>
  <si>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</si>
  <si>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</si>
  <si>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</si>
  <si>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</si>
  <si>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</si>
  <si>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</si>
  <si>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</si>
  <si>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</si>
  <si>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</si>
  <si>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</si>
  <si>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</si>
  <si>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</si>
  <si>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</si>
  <si>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</si>
  <si>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</si>
  <si>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</si>
  <si>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</si>
  <si>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</si>
  <si>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</si>
  <si>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</si>
  <si>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</si>
  <si>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</si>
  <si>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</si>
  <si>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</si>
  <si>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</si>
  <si>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</si>
  <si>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</si>
  <si>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</si>
  <si>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</si>
  <si>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</si>
  <si>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</si>
  <si>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</si>
  <si>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</si>
  <si>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</si>
  <si>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</si>
  <si>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</si>
  <si>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</si>
  <si>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</si>
  <si>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</si>
  <si>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</si>
  <si>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</si>
  <si>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</si>
  <si>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</si>
  <si>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</si>
  <si>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</si>
  <si>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</si>
  <si>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</si>
  <si>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</si>
  <si>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</si>
  <si>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</si>
  <si>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</si>
  <si>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</si>
  <si>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</si>
  <si>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</si>
  <si>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</si>
  <si>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</si>
  <si>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</si>
  <si>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</si>
  <si>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</si>
  <si>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</si>
  <si>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</si>
  <si>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</si>
  <si>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</si>
  <si>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</si>
  <si>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</si>
  <si>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</si>
  <si>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</si>
  <si>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</si>
  <si>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</si>
  <si>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</si>
  <si>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</si>
  <si>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</si>
  <si>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</si>
  <si>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</si>
  <si>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</si>
  <si>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</si>
  <si>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</si>
  <si>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</si>
  <si>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</si>
  <si>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</si>
  <si>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</si>
  <si>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</si>
  <si>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</si>
  <si>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</si>
  <si>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</si>
  <si>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</si>
  <si>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</si>
  <si>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</si>
  <si>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</si>
  <si>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</si>
  <si>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</si>
  <si>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</si>
  <si>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</si>
  <si>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</si>
  <si>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</si>
  <si>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</si>
  <si>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</si>
  <si>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</si>
  <si>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</si>
  <si>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</si>
  <si>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</si>
  <si>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</si>
  <si>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</si>
  <si>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</si>
  <si>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</si>
  <si>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</si>
  <si>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</si>
  <si>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</si>
  <si>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</si>
  <si>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</si>
  <si>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</si>
  <si>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</si>
  <si>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</si>
  <si>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</si>
  <si>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</si>
  <si>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</si>
  <si>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</si>
  <si>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</si>
  <si>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</si>
  <si>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</si>
  <si>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</si>
  <si>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</si>
  <si>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</si>
  <si>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</si>
  <si>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</si>
  <si>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</si>
  <si>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</si>
  <si>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</si>
  <si>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</si>
  <si>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</si>
  <si>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</si>
  <si>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</si>
  <si>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</si>
  <si>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</si>
  <si>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</si>
  <si>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</si>
  <si>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</si>
  <si>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</si>
  <si>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</si>
  <si>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</si>
  <si>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</si>
  <si>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</si>
  <si>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</si>
  <si>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</si>
  <si>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</si>
  <si>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</si>
  <si>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</si>
  <si>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</si>
  <si>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</si>
  <si>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</si>
  <si>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</si>
  <si>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</si>
  <si>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</si>
  <si>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</si>
  <si>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</si>
  <si>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</si>
  <si>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</si>
  <si>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</si>
  <si>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</si>
  <si>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</si>
  <si>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</si>
  <si>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</si>
  <si>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</si>
  <si>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</si>
  <si>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</si>
  <si>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</si>
  <si>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</si>
  <si>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</si>
  <si>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</si>
  <si>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</si>
  <si>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</si>
  <si>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</si>
  <si>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</si>
  <si>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</si>
  <si>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</si>
  <si>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</si>
  <si>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</si>
  <si>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</si>
  <si>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</si>
  <si>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</si>
  <si>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</si>
  <si>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</si>
  <si>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</si>
  <si>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</si>
  <si>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</si>
  <si>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</si>
  <si>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</si>
  <si>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</si>
  <si>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</si>
  <si>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</si>
  <si>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</si>
  <si>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</si>
  <si>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</si>
  <si>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</si>
  <si>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</si>
  <si>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</si>
  <si>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</si>
  <si>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</si>
  <si>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</si>
  <si>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</si>
  <si>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</si>
  <si>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</si>
  <si>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</si>
  <si>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</si>
  <si>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</si>
  <si>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</si>
  <si>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</si>
  <si>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</si>
  <si>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</si>
  <si>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</si>
  <si>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</si>
  <si>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</si>
  <si>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</si>
  <si>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</si>
  <si>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</si>
  <si>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</si>
  <si>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</si>
  <si>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</si>
  <si>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</si>
  <si>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</si>
  <si>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</si>
  <si>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</si>
  <si>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</si>
  <si>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</si>
  <si>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</si>
  <si>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</si>
  <si>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</si>
  <si>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</si>
  <si>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</si>
  <si>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</si>
  <si>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</si>
  <si>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</si>
  <si>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</si>
  <si>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</si>
  <si>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</si>
  <si>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</si>
  <si>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</si>
  <si>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</si>
  <si>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</si>
  <si>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</si>
  <si>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</si>
  <si>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</si>
  <si>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</si>
  <si>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</si>
  <si>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</si>
  <si>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</si>
  <si>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</si>
  <si>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</si>
  <si>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</si>
  <si>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</si>
  <si>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</si>
  <si>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</si>
  <si>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</si>
  <si>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</si>
  <si>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</si>
  <si>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</si>
  <si>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</si>
  <si>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</si>
  <si>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</si>
  <si>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</si>
  <si>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</si>
  <si>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</si>
  <si>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</si>
  <si>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</si>
  <si>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</si>
  <si>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</si>
  <si>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</si>
  <si>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</si>
  <si>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</si>
  <si>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</si>
  <si>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</si>
  <si>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</si>
  <si>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</si>
  <si>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</si>
  <si>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</si>
  <si>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</si>
  <si>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</si>
  <si>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</si>
  <si>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</si>
  <si>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</si>
  <si>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</si>
  <si>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</si>
  <si>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</si>
  <si>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</si>
  <si>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</si>
  <si>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</si>
  <si>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</si>
  <si>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</si>
  <si>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</si>
  <si>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</si>
  <si>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</si>
  <si>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</si>
  <si>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</si>
  <si>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</si>
  <si>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</si>
  <si>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</si>
  <si>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</si>
  <si>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</si>
  <si>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</si>
  <si>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</si>
  <si>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</si>
  <si>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</si>
  <si>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</si>
  <si>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</si>
  <si>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</si>
  <si>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</si>
  <si>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</si>
  <si>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</si>
  <si>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</si>
  <si>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</si>
  <si>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</si>
  <si>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</si>
  <si>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</si>
  <si>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</si>
  <si>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</si>
  <si>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</si>
  <si>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</si>
  <si>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</si>
  <si>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</si>
  <si>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</si>
  <si>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</si>
  <si>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</si>
  <si>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</si>
  <si>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</si>
  <si>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</si>
  <si>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</si>
  <si>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</si>
  <si>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</si>
  <si>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</si>
  <si>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</si>
  <si>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</si>
  <si>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</si>
  <si>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</si>
  <si>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</si>
  <si>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</si>
  <si>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</si>
  <si>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</si>
  <si>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</si>
  <si>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</si>
  <si>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</si>
  <si>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</si>
  <si>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</si>
  <si>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</si>
  <si>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</si>
  <si>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</si>
  <si>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</si>
  <si>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</si>
  <si>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</si>
  <si>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</si>
  <si>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</si>
  <si>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</si>
  <si>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</si>
  <si>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</si>
  <si>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</si>
  <si>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</si>
  <si>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</si>
  <si>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</si>
  <si>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</si>
  <si>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</si>
  <si>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</si>
  <si>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</si>
  <si>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</si>
  <si>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</si>
  <si>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</si>
  <si>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</si>
  <si>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</si>
  <si>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</si>
  <si>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</si>
  <si>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</si>
  <si>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</si>
  <si>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</si>
  <si>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</si>
  <si>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</si>
  <si>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</si>
  <si>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</si>
  <si>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</si>
  <si>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</si>
  <si>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</si>
  <si>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</si>
  <si>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</si>
  <si>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</si>
  <si>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</si>
  <si>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</si>
  <si>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</si>
  <si>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</si>
  <si>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</si>
  <si>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</si>
  <si>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</si>
  <si>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</si>
  <si>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</si>
  <si>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</si>
  <si>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</si>
  <si>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</si>
  <si>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</si>
  <si>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</si>
  <si>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</si>
  <si>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</si>
  <si>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</si>
  <si>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</si>
  <si>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</si>
  <si>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</si>
  <si>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</si>
  <si>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</si>
  <si>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</si>
  <si>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</si>
  <si>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</si>
  <si>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</si>
  <si>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</si>
  <si>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</si>
  <si>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</si>
  <si>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</si>
  <si>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</si>
  <si>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</si>
  <si>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</si>
  <si>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</si>
  <si>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</si>
  <si>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</si>
  <si>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</si>
  <si>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</si>
  <si>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</si>
  <si>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</si>
  <si>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</si>
  <si>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</si>
  <si>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</si>
  <si>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</si>
  <si>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</si>
  <si>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</si>
  <si>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</si>
  <si>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</si>
  <si>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</si>
  <si>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</si>
  <si>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</si>
  <si>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</si>
  <si>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</si>
  <si>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</si>
  <si>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</si>
  <si>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</si>
  <si>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</si>
  <si>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</si>
  <si>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</si>
  <si>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</si>
  <si>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</si>
  <si>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</si>
  <si>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</si>
  <si>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</si>
  <si>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</si>
  <si>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</si>
  <si>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</si>
  <si>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</si>
  <si>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</si>
  <si>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</si>
  <si>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</si>
  <si>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</si>
  <si>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</si>
  <si>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</si>
  <si>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</si>
  <si>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</si>
  <si>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</si>
  <si>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</si>
  <si>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</si>
  <si>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</si>
  <si>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</si>
  <si>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</si>
  <si>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</si>
  <si>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</si>
  <si>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</si>
  <si>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</si>
  <si>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</si>
  <si>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</si>
  <si>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</si>
  <si>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</si>
  <si>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</si>
  <si>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</si>
  <si>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</si>
  <si>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</si>
  <si>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</si>
  <si>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</si>
  <si>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</si>
  <si>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</si>
  <si>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</si>
  <si>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</si>
  <si>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</si>
  <si>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</si>
  <si>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</si>
  <si>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</si>
  <si>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</si>
  <si>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</si>
  <si>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</si>
  <si>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</si>
  <si>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</si>
  <si>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</si>
  <si>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</si>
  <si>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</si>
  <si>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</si>
  <si>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</si>
  <si>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</si>
  <si>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</si>
  <si>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</si>
  <si>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</si>
  <si>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</si>
  <si>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</si>
  <si>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</si>
  <si>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</si>
  <si>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</si>
  <si>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</si>
  <si>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</si>
  <si>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</si>
  <si>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</si>
  <si>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</si>
  <si>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</si>
  <si>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</si>
  <si>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</si>
  <si>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</si>
  <si>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</si>
  <si>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</si>
  <si>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</si>
  <si>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</si>
  <si>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</si>
  <si>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</si>
  <si>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</si>
  <si>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</si>
  <si>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</si>
  <si>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</si>
  <si>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</si>
  <si>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</si>
  <si>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</si>
  <si>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</si>
  <si>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</si>
  <si>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</si>
  <si>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</si>
  <si>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</si>
  <si>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</si>
  <si>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</si>
  <si>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</si>
  <si>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</si>
  <si>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</si>
  <si>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</si>
  <si>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</si>
  <si>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</si>
  <si>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</si>
  <si>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</si>
  <si>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</si>
  <si>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</si>
  <si>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</si>
  <si>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</si>
  <si>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</si>
  <si>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</si>
  <si>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</si>
  <si>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</si>
  <si>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</si>
  <si>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</si>
  <si>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</si>
  <si>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</si>
  <si>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</si>
  <si>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</si>
  <si>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</si>
  <si>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</si>
  <si>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</si>
  <si>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</si>
  <si>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</si>
  <si>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</si>
  <si>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</si>
  <si>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</si>
  <si>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</si>
  <si>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</si>
  <si>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</si>
  <si>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</si>
  <si>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</si>
  <si>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</si>
  <si>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</si>
  <si>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</si>
  <si>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</si>
  <si>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</si>
  <si>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</si>
  <si>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</si>
  <si>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</si>
  <si>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</si>
  <si>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</si>
  <si>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</si>
  <si>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</si>
  <si>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</si>
  <si>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</si>
  <si>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</si>
  <si>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</si>
  <si>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</si>
  <si>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</si>
  <si>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</si>
  <si>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</si>
  <si>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</si>
  <si>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</si>
  <si>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</si>
  <si>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</si>
  <si>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</si>
  <si>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</si>
  <si>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</si>
  <si>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</si>
  <si>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</si>
  <si>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</si>
  <si>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</si>
  <si>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</si>
  <si>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</si>
  <si>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</si>
  <si>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</si>
  <si>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</si>
  <si>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</si>
  <si>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</si>
  <si>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</si>
  <si>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</si>
  <si>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</si>
  <si>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</si>
  <si>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</si>
  <si>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</si>
  <si>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</si>
  <si>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</si>
  <si>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</si>
  <si>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</si>
  <si>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</si>
  <si>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</si>
  <si>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</si>
  <si>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</si>
  <si>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</si>
  <si>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</si>
  <si>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</si>
  <si>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</si>
  <si>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</si>
  <si>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</si>
  <si>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</si>
  <si>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</si>
  <si>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</si>
  <si>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</si>
  <si>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</si>
  <si>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</si>
  <si>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</si>
  <si>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</si>
  <si>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</si>
  <si>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</si>
  <si>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</si>
  <si>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</si>
  <si>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</si>
  <si>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</si>
  <si>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</si>
  <si>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</si>
  <si>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</si>
  <si>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</si>
  <si>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</si>
  <si>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</si>
  <si>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</si>
  <si>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</si>
  <si>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</si>
  <si>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</si>
  <si>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</si>
  <si>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</si>
  <si>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</si>
  <si>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</si>
  <si>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</si>
  <si>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</si>
  <si>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</si>
  <si>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</si>
  <si>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</si>
  <si>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</si>
  <si>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</si>
  <si>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</si>
  <si>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</si>
  <si>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</si>
  <si>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</si>
  <si>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</si>
  <si>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</si>
  <si>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</si>
  <si>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</si>
  <si>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</si>
  <si>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</si>
  <si>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</si>
  <si>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</si>
  <si>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</si>
  <si>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</si>
  <si>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</si>
  <si>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</si>
  <si>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</si>
  <si>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</si>
  <si>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</si>
  <si>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</si>
  <si>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</si>
  <si>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</si>
  <si>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</si>
  <si>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</si>
  <si>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</si>
  <si>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</si>
  <si>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</si>
  <si>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</si>
  <si>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</si>
  <si>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</si>
  <si>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</si>
  <si>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</si>
  <si>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</si>
  <si>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</si>
  <si>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</si>
  <si>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</si>
  <si>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</si>
  <si>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</si>
  <si>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</si>
  <si>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</si>
  <si>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</si>
  <si>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</si>
  <si>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</si>
  <si>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</si>
  <si>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</si>
  <si>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</si>
  <si>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</si>
  <si>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</si>
  <si>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</si>
  <si>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</si>
  <si>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</si>
  <si>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</si>
  <si>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</si>
  <si>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</si>
  <si>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</si>
  <si>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</si>
  <si>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</si>
  <si>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</si>
  <si>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</si>
  <si>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</si>
  <si>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</si>
  <si>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</si>
  <si>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</si>
  <si>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</si>
  <si>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</si>
  <si>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</si>
  <si>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</si>
  <si>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</si>
  <si>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</si>
  <si>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</si>
  <si>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</si>
  <si>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</si>
  <si>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</si>
  <si>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</si>
  <si>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</si>
  <si>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</si>
  <si>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</si>
  <si>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</si>
  <si>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</si>
  <si>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</si>
  <si>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</si>
  <si>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</si>
  <si>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</si>
  <si>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</si>
  <si>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</si>
  <si>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</si>
  <si>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</si>
  <si>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</si>
  <si>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</si>
  <si>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</si>
  <si>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</si>
  <si>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</si>
  <si>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</si>
  <si>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</si>
  <si>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</si>
  <si>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</si>
  <si>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</si>
  <si>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</si>
  <si>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</si>
  <si>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</si>
  <si>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</si>
  <si>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</si>
  <si>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</si>
  <si>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</si>
  <si>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</si>
  <si>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</si>
  <si>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</si>
  <si>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</si>
  <si>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</si>
  <si>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</si>
  <si>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</si>
  <si>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</si>
  <si>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</si>
  <si>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</si>
  <si>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</si>
  <si>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</si>
  <si>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</si>
  <si>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</si>
  <si>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</si>
  <si>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</si>
  <si>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</si>
  <si>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</si>
  <si>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</si>
  <si>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</si>
  <si>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</si>
  <si>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</si>
  <si>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</si>
  <si>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</si>
  <si>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</si>
  <si>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</si>
  <si>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</si>
  <si>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</si>
  <si>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</si>
  <si>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</si>
  <si>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</si>
  <si>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</si>
  <si>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</si>
  <si>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</si>
  <si>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</si>
  <si>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</si>
  <si>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</si>
  <si>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</si>
  <si>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</si>
  <si>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</si>
  <si>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</si>
  <si>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</si>
  <si>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</si>
  <si>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</si>
  <si>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</si>
  <si>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</si>
  <si>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</si>
  <si>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</si>
  <si>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</si>
  <si>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</si>
  <si>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</si>
  <si>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</si>
  <si>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</si>
  <si>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</si>
  <si>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</si>
  <si>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</si>
  <si>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</si>
  <si>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</si>
  <si>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</si>
  <si>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</si>
  <si>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</si>
  <si>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</si>
  <si>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</si>
  <si>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</si>
  <si>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</si>
  <si>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</si>
  <si>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</si>
  <si>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</si>
  <si>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</si>
  <si>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</si>
  <si>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</si>
  <si>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</si>
  <si>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</si>
  <si>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</si>
  <si>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</si>
  <si>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</si>
  <si>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</si>
  <si>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</si>
  <si>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</si>
  <si>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</si>
  <si>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</si>
  <si>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</si>
  <si>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</si>
  <si>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</si>
  <si>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</si>
  <si>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</si>
  <si>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</si>
  <si>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</si>
  <si>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</si>
  <si>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</si>
  <si>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</si>
  <si>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</si>
  <si>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</si>
  <si>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</si>
  <si>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</si>
  <si>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</si>
  <si>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</si>
  <si>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</si>
  <si>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</si>
  <si>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</si>
  <si>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</si>
  <si>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</si>
  <si>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</si>
  <si>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</si>
  <si>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</si>
  <si>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</si>
  <si>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</si>
  <si>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</si>
  <si>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</si>
  <si>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</si>
  <si>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</si>
  <si>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</si>
  <si>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</si>
  <si>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</si>
  <si>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</si>
  <si>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</si>
  <si>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</si>
  <si>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</si>
  <si>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</si>
  <si>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</si>
  <si>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</si>
  <si>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</si>
  <si>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</si>
  <si>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</si>
  <si>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</si>
  <si>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</si>
  <si>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</si>
  <si>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</si>
  <si>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</si>
  <si>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</si>
  <si>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</si>
  <si>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</si>
  <si>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</si>
  <si>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</si>
  <si>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</si>
  <si>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</si>
  <si>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</si>
  <si>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</si>
  <si>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</si>
  <si>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</si>
  <si>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</si>
  <si>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</si>
  <si>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</si>
  <si>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</si>
  <si>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</si>
  <si>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</si>
  <si>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</si>
  <si>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</si>
  <si>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</si>
  <si>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</si>
  <si>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</si>
  <si>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</si>
  <si>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</si>
  <si>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</si>
  <si>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</si>
  <si>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</si>
  <si>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</si>
  <si>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</si>
  <si>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</si>
  <si>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</si>
  <si>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</si>
  <si>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</si>
  <si>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</si>
  <si>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</si>
  <si>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</si>
  <si>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</si>
  <si>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</si>
  <si>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</si>
  <si>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</si>
  <si>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</si>
  <si>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</si>
  <si>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</si>
  <si>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</si>
  <si>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</si>
  <si>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</si>
  <si>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</si>
  <si>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</si>
  <si>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</si>
  <si>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</si>
  <si>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</si>
  <si>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</si>
  <si>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</si>
  <si>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</si>
  <si>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</si>
  <si>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</si>
  <si>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</si>
  <si>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</si>
  <si>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</si>
  <si>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</si>
  <si>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</si>
  <si>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</si>
  <si>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</si>
  <si>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</si>
  <si>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</si>
  <si>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</si>
  <si>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</si>
  <si>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</si>
  <si>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</si>
  <si>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</si>
  <si>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</si>
  <si>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</si>
  <si>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</si>
  <si>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</si>
  <si>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</si>
  <si>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</si>
  <si>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</si>
  <si>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</si>
  <si>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</si>
  <si>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</si>
  <si>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</si>
  <si>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</si>
  <si>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</si>
  <si>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</si>
  <si>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</si>
  <si>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</si>
  <si>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</si>
  <si>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</si>
  <si>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</si>
  <si>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</si>
  <si>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</si>
  <si>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</si>
  <si>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</si>
  <si>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</si>
  <si>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</si>
  <si>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</si>
  <si>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</si>
  <si>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</si>
  <si>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</si>
  <si>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</si>
  <si>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</si>
  <si>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</si>
  <si>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</si>
  <si>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</si>
  <si>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</si>
  <si>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</si>
  <si>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</si>
  <si>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</si>
  <si>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</si>
  <si>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</si>
  <si>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</si>
  <si>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</si>
  <si>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</si>
  <si>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</si>
  <si>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</si>
  <si>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</si>
  <si>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</si>
  <si>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</si>
  <si>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</si>
  <si>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</si>
  <si>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</si>
  <si>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</si>
  <si>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</si>
  <si>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</si>
  <si>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</si>
  <si>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</si>
  <si>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</si>
  <si>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</si>
  <si>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</si>
  <si>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</si>
  <si>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</si>
  <si>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</si>
  <si>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</si>
  <si>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</si>
  <si>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</si>
  <si>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</si>
  <si>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</si>
  <si>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</si>
  <si>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</si>
  <si>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</si>
  <si>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</si>
  <si>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</si>
  <si>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</si>
  <si>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</si>
  <si>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</si>
  <si>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</si>
  <si>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</si>
  <si>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</si>
  <si>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</si>
  <si>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</si>
  <si>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</si>
  <si>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</si>
  <si>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</si>
  <si>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</si>
  <si>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</si>
  <si>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</si>
  <si>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</si>
  <si>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</si>
  <si>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</si>
  <si>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</si>
  <si>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</si>
  <si>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</si>
  <si>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</si>
  <si>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</si>
  <si>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</si>
  <si>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</si>
  <si>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</si>
  <si>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</si>
  <si>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</si>
  <si>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</si>
  <si>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</si>
  <si>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</si>
  <si>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</si>
  <si>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</si>
  <si>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</si>
  <si>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</si>
  <si>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</si>
  <si>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</si>
  <si>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</si>
  <si>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</si>
  <si>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</si>
  <si>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</si>
  <si>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</si>
  <si>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</si>
  <si>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</si>
  <si>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</si>
  <si>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</si>
  <si>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</si>
  <si>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</si>
  <si>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</si>
  <si>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</si>
  <si>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</si>
  <si>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</si>
  <si>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</si>
  <si>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</si>
  <si>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</si>
  <si>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</si>
  <si>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</si>
  <si>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</si>
  <si>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</si>
  <si>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</si>
  <si>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</si>
  <si>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</si>
  <si>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</si>
  <si>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</si>
  <si>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</si>
  <si>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</si>
  <si>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</si>
  <si>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</si>
  <si>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</si>
  <si>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</si>
  <si>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</si>
  <si>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</si>
  <si>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</si>
  <si>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</si>
  <si>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</si>
  <si>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</si>
  <si>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</si>
  <si>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</si>
  <si>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</si>
  <si>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</si>
  <si>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</si>
  <si>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</si>
  <si>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</si>
  <si>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</si>
  <si>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</si>
  <si>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</si>
  <si>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</si>
  <si>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</si>
  <si>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</si>
  <si>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</si>
  <si>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</si>
  <si>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</si>
  <si>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</si>
  <si>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</si>
  <si>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</si>
  <si>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</si>
  <si>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</si>
  <si>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</si>
  <si>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</si>
  <si>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</si>
  <si>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</si>
  <si>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</si>
  <si>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</si>
  <si>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</si>
  <si>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</si>
  <si>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</si>
  <si>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</si>
  <si>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</si>
  <si>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</si>
  <si>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</si>
  <si>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</si>
  <si>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</si>
  <si>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</si>
  <si>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</si>
  <si>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</si>
  <si>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</si>
  <si>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</si>
  <si>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</si>
  <si>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</si>
  <si>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</si>
  <si>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</si>
  <si>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</si>
  <si>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</si>
  <si>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</si>
  <si>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</si>
  <si>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</si>
  <si>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</si>
  <si>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</si>
  <si>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</si>
  <si>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</si>
  <si>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</si>
  <si>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</si>
  <si>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</si>
  <si>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</si>
  <si>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</si>
  <si>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</si>
  <si>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</si>
  <si>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</si>
  <si>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</si>
  <si>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</si>
  <si>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</si>
  <si>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</si>
  <si>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</si>
  <si>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</si>
  <si>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</si>
  <si>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</si>
  <si>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</si>
  <si>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</si>
  <si>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</si>
  <si>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</si>
  <si>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</si>
  <si>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</si>
  <si>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</si>
  <si>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</si>
  <si>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</si>
  <si>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</si>
  <si>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</si>
  <si>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</si>
  <si>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</si>
  <si>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</si>
  <si>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</si>
  <si>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</si>
  <si>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</si>
  <si>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</si>
  <si>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</si>
  <si>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</si>
  <si>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</si>
  <si>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</si>
  <si>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</si>
  <si>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</si>
  <si>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</si>
  <si>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</si>
  <si>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</si>
  <si>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</si>
  <si>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</si>
  <si>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</si>
  <si>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</si>
  <si>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</si>
  <si>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</si>
  <si>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</si>
  <si>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</si>
  <si>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</si>
  <si>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</si>
  <si>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</si>
  <si>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</si>
  <si>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</si>
  <si>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</si>
  <si>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</si>
  <si>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</si>
  <si>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</si>
  <si>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</si>
  <si>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</si>
  <si>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</si>
  <si>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</si>
  <si>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</si>
  <si>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</si>
  <si>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</si>
  <si>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</si>
  <si>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</si>
  <si>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</si>
  <si>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</si>
  <si>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</si>
  <si>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</si>
  <si>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</si>
  <si>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</si>
  <si>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</si>
  <si>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</si>
  <si>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</si>
  <si>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</si>
  <si>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</si>
  <si>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</si>
  <si>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</si>
  <si>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</si>
  <si>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</si>
  <si>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</si>
  <si>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</si>
  <si>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</si>
  <si>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</si>
  <si>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</si>
  <si>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</si>
  <si>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</si>
  <si>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</si>
  <si>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</si>
  <si>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</si>
  <si>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</si>
  <si>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</si>
  <si>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</si>
  <si>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</si>
  <si>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</si>
  <si>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</si>
  <si>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</si>
  <si>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</si>
  <si>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</si>
  <si>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</si>
  <si>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</si>
  <si>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</si>
  <si>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</si>
  <si>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</si>
  <si>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</si>
  <si>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</si>
  <si>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</si>
  <si>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</si>
  <si>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</si>
  <si>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</si>
  <si>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</si>
  <si>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</si>
  <si>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</si>
  <si>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</si>
  <si>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</si>
  <si>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</si>
  <si>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</si>
  <si>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</si>
  <si>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</si>
  <si>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</si>
  <si>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</si>
  <si>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</si>
  <si>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</si>
  <si>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</si>
  <si>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</si>
  <si>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</si>
  <si>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</si>
  <si>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</si>
  <si>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</si>
  <si>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</si>
  <si>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</si>
  <si>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</si>
  <si>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</si>
  <si>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</si>
  <si>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</si>
  <si>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</si>
  <si>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</si>
  <si>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</si>
  <si>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</si>
  <si>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</si>
  <si>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</si>
  <si>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</si>
  <si>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</si>
  <si>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</si>
  <si>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</si>
  <si>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</si>
  <si>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</si>
  <si>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</si>
  <si>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</si>
  <si>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</si>
  <si>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</si>
  <si>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</si>
  <si>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</si>
  <si>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</si>
  <si>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</si>
  <si>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</si>
  <si>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</si>
  <si>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</si>
  <si>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</si>
  <si>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</si>
  <si>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</si>
  <si>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</si>
  <si>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</si>
  <si>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</si>
  <si>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</si>
  <si>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</si>
  <si>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</si>
  <si>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</si>
  <si>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</si>
  <si>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</si>
  <si>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</si>
  <si>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</si>
  <si>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</si>
  <si>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</si>
  <si>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</si>
  <si>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</si>
  <si>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</si>
  <si>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</si>
  <si>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</si>
  <si>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</si>
  <si>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</si>
  <si>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</si>
  <si>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</si>
  <si>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</si>
  <si>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</si>
  <si>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</si>
  <si>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</si>
  <si>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</si>
  <si>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</si>
  <si>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</si>
  <si>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</si>
  <si>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</si>
  <si>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</si>
  <si>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</si>
  <si>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</si>
  <si>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</si>
  <si>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</si>
  <si>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</si>
  <si>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</si>
  <si>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</si>
  <si>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</si>
  <si>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</si>
  <si>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</si>
  <si>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</si>
  <si>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</si>
  <si>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</si>
  <si>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</si>
  <si>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</si>
  <si>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</si>
  <si>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</si>
  <si>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</si>
  <si>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</si>
  <si>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</si>
  <si>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</si>
  <si>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</si>
  <si>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</si>
  <si>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</si>
  <si>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</si>
  <si>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</si>
  <si>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</si>
  <si>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</si>
  <si>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</si>
  <si>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</si>
  <si>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</si>
  <si>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</si>
  <si>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</si>
  <si>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</si>
  <si>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</si>
  <si>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</si>
  <si>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</si>
  <si>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</si>
  <si>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</si>
  <si>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</si>
  <si>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</si>
  <si>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</si>
  <si>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</si>
  <si>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</si>
  <si>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</si>
  <si>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</si>
  <si>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</si>
  <si>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</si>
  <si>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</si>
  <si>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</si>
  <si>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</si>
  <si>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</si>
  <si>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</si>
  <si>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</si>
  <si>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</si>
  <si>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</si>
  <si>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</si>
  <si>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</si>
  <si>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</si>
  <si>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</si>
  <si>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</si>
  <si>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</si>
  <si>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</si>
  <si>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</si>
  <si>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</si>
  <si>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</si>
  <si>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</si>
  <si>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</si>
  <si>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</si>
  <si>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</si>
  <si>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</si>
  <si>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</si>
  <si>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</si>
  <si>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</si>
  <si>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</si>
  <si>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</si>
  <si>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</si>
  <si>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</si>
  <si>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</si>
  <si>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</si>
  <si>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</si>
  <si>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</si>
  <si>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</si>
  <si>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</si>
  <si>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</si>
  <si>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</si>
  <si>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</si>
  <si>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</si>
  <si>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</si>
  <si>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</si>
  <si>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</si>
  <si>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</si>
  <si>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</si>
  <si>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</si>
  <si>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</si>
  <si>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</si>
  <si>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</si>
  <si>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</si>
  <si>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</si>
  <si>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</si>
  <si>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</si>
  <si>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</si>
  <si>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</si>
  <si>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</si>
  <si>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</si>
  <si>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</si>
  <si>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</si>
  <si>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</si>
  <si>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</si>
  <si>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</si>
  <si>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</si>
  <si>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</si>
  <si>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</si>
  <si>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</si>
  <si>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</si>
  <si>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</si>
  <si>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</si>
  <si>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</si>
  <si>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</si>
  <si>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</si>
  <si>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</si>
  <si>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</si>
  <si>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</si>
  <si>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</si>
  <si>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</si>
  <si>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</si>
  <si>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</si>
  <si>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</si>
  <si>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</si>
  <si>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</si>
  <si>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</si>
  <si>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</si>
  <si>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</si>
  <si>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</si>
  <si>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</si>
  <si>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</si>
  <si>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</si>
  <si>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</si>
  <si>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</si>
  <si>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</si>
  <si>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</si>
  <si>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</si>
  <si>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</si>
  <si>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</si>
  <si>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</si>
  <si>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</si>
  <si>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</si>
  <si>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</si>
  <si>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</si>
  <si>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</si>
  <si>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</si>
  <si>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</si>
  <si>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</si>
  <si>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</si>
  <si>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</si>
  <si>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</si>
  <si>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</si>
  <si>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</si>
  <si>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</si>
  <si>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</si>
  <si>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</si>
  <si>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</si>
  <si>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</si>
  <si>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</si>
  <si>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</si>
  <si>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</si>
  <si>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</si>
  <si>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</si>
  <si>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</si>
  <si>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</si>
  <si>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</si>
  <si>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</si>
  <si>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</si>
  <si>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</si>
  <si>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</si>
  <si>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</si>
  <si>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</si>
  <si>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</si>
  <si>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</si>
  <si>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</si>
  <si>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</si>
  <si>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</si>
  <si>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</si>
  <si>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</si>
  <si>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</si>
  <si>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</si>
  <si>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</si>
  <si>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</si>
  <si>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</si>
  <si>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</si>
  <si>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</si>
  <si>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</si>
  <si>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</si>
  <si>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</si>
  <si>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</si>
  <si>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</si>
  <si>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</si>
  <si>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</si>
  <si>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</si>
  <si>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</si>
  <si>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</si>
  <si>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</si>
  <si>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</si>
  <si>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</si>
  <si>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</si>
  <si>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</si>
  <si>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</si>
  <si>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</si>
  <si>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</si>
  <si>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</si>
  <si>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</si>
  <si>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</si>
  <si>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</si>
  <si>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</si>
  <si>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</si>
  <si>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</si>
  <si>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</si>
  <si>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</si>
  <si>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</si>
  <si>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</si>
  <si>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</si>
  <si>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</si>
  <si>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</si>
  <si>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</si>
  <si>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</si>
  <si>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</si>
  <si>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</si>
  <si>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</si>
  <si>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</si>
  <si>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</si>
  <si>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</si>
  <si>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</si>
  <si>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</si>
  <si>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</si>
  <si>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</si>
  <si>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</si>
  <si>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</si>
  <si>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</si>
  <si>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</si>
  <si>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</si>
  <si>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</si>
  <si>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</si>
  <si>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</si>
  <si>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</si>
  <si>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</si>
  <si>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</si>
  <si>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</si>
  <si>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</si>
  <si>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</si>
  <si>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</si>
  <si>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</si>
  <si>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</si>
  <si>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</si>
  <si>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</si>
  <si>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</si>
  <si>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</si>
  <si>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</si>
  <si>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</si>
  <si>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</si>
  <si>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</si>
  <si>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</si>
  <si>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</si>
  <si>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</si>
  <si>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</si>
  <si>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</si>
  <si>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</si>
  <si>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</si>
  <si>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</si>
  <si>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</si>
  <si>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</si>
  <si>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</si>
  <si>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</si>
  <si>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</si>
  <si>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</si>
  <si>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</si>
  <si>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</si>
  <si>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</si>
  <si>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</si>
  <si>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</si>
  <si>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</si>
  <si>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</si>
  <si>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</si>
  <si>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</si>
  <si>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</si>
  <si>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</si>
  <si>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</si>
  <si>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</si>
  <si>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</si>
  <si>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</si>
  <si>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</si>
  <si>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</si>
  <si>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</si>
  <si>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</si>
  <si>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</si>
  <si>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</si>
  <si>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</si>
  <si>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</si>
  <si>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</si>
  <si>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</si>
  <si>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</si>
  <si>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</si>
  <si>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</si>
  <si>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</si>
  <si>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</si>
  <si>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</si>
  <si>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</si>
  <si>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</si>
  <si>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</si>
  <si>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</si>
  <si>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</si>
  <si>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</si>
  <si>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</si>
  <si>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</si>
  <si>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</si>
  <si>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</si>
  <si>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</si>
  <si>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</si>
  <si>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</si>
  <si>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</si>
  <si>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</si>
  <si>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</si>
  <si>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</si>
  <si>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</si>
  <si>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</si>
  <si>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</si>
  <si>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</si>
  <si>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</si>
  <si>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</si>
  <si>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</si>
  <si>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</si>
  <si>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</si>
  <si>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</si>
  <si>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</si>
  <si>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</si>
  <si>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</si>
  <si>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</si>
  <si>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</si>
  <si>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</si>
  <si>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</si>
  <si>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</si>
  <si>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</si>
  <si>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</si>
  <si>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</si>
  <si>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</si>
  <si>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</si>
  <si>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</si>
  <si>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</si>
  <si>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</si>
  <si>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</si>
  <si>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</si>
  <si>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</si>
  <si>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</si>
  <si>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</si>
  <si>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</si>
  <si>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</si>
  <si>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</si>
  <si>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</si>
  <si>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</si>
  <si>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</si>
  <si>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</si>
  <si>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</si>
  <si>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</si>
  <si>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</si>
  <si>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</si>
  <si>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</si>
  <si>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</si>
  <si>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</si>
  <si>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</si>
  <si>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</si>
  <si>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</si>
  <si>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</si>
  <si>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</si>
  <si>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</si>
  <si>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</si>
  <si>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</si>
  <si>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</si>
  <si>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</si>
  <si>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</si>
  <si>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</si>
  <si>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</si>
  <si>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</si>
  <si>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</si>
  <si>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</si>
  <si>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</si>
  <si>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</si>
  <si>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</si>
  <si>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</si>
  <si>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</si>
  <si>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</si>
  <si>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</si>
  <si>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</si>
  <si>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</si>
  <si>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</si>
  <si>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</si>
  <si>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</si>
  <si>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</si>
  <si>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</si>
  <si>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</si>
  <si>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</si>
  <si>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</si>
  <si>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</si>
  <si>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</si>
  <si>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</si>
  <si>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</si>
  <si>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</si>
  <si>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</si>
  <si>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</si>
  <si>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</si>
  <si>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</si>
  <si>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</si>
  <si>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</si>
  <si>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</si>
  <si>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</si>
  <si>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</si>
  <si>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</si>
  <si>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</si>
  <si>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</si>
  <si>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</si>
  <si>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</si>
  <si>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</si>
  <si>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</si>
  <si>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</si>
  <si>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</si>
  <si>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</si>
  <si>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</si>
  <si>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</si>
  <si>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</si>
  <si>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</si>
  <si>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</si>
  <si>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</si>
  <si>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</si>
  <si>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</si>
  <si>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</si>
  <si>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</si>
  <si>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</si>
  <si>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</si>
  <si>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</si>
  <si>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</si>
  <si>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</si>
  <si>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</si>
  <si>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</si>
  <si>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</si>
  <si>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</si>
  <si>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</si>
  <si>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</si>
  <si>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</si>
  <si>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</si>
  <si>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</si>
  <si>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</si>
  <si>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</si>
  <si>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</si>
  <si>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</si>
  <si>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</si>
  <si>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</si>
  <si>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</si>
  <si>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</si>
  <si>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</si>
  <si>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</si>
  <si>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</si>
  <si>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</si>
  <si>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</si>
  <si>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</si>
  <si>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</si>
  <si>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</si>
  <si>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</si>
  <si>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</si>
  <si>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</si>
  <si>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</si>
  <si>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</si>
  <si>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</si>
  <si>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</si>
  <si>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</si>
  <si>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</si>
  <si>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</si>
  <si>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</si>
  <si>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</si>
  <si>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</si>
  <si>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</si>
  <si>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</si>
  <si>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</si>
  <si>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</si>
  <si>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</si>
  <si>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</si>
  <si>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</si>
  <si>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</si>
  <si>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</si>
  <si>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</si>
  <si>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</si>
  <si>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</si>
  <si>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</si>
  <si>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</si>
  <si>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</si>
  <si>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</si>
  <si>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</si>
  <si>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</si>
  <si>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</si>
  <si>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</si>
  <si>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</si>
  <si>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</si>
  <si>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</si>
  <si>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</si>
  <si>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</si>
  <si>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</si>
  <si>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</si>
  <si>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</si>
  <si>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</si>
  <si>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</si>
  <si>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</si>
  <si>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</si>
  <si>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</si>
  <si>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</si>
  <si>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</si>
  <si>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</si>
  <si>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</si>
  <si>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</si>
  <si>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</si>
  <si>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</si>
  <si>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</si>
  <si>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</si>
  <si>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</si>
  <si>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</si>
  <si>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</si>
  <si>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</si>
  <si>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</si>
  <si>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</si>
  <si>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</si>
  <si>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</si>
  <si>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</si>
  <si>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</si>
  <si>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</si>
  <si>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</si>
  <si>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</si>
  <si>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</si>
  <si>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</si>
  <si>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</si>
  <si>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</si>
  <si>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</si>
  <si>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</si>
  <si>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</si>
  <si>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</si>
  <si>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</si>
  <si>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</si>
  <si>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</si>
  <si>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</si>
  <si>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</si>
  <si>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</si>
  <si>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</si>
  <si>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</si>
  <si>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</si>
  <si>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</si>
  <si>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</si>
  <si>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</si>
  <si>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</si>
  <si>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</si>
  <si>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</si>
  <si>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</si>
  <si>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</si>
  <si>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</si>
  <si>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</si>
  <si>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</si>
  <si>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</si>
  <si>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</si>
  <si>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</si>
  <si>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</si>
  <si>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</si>
  <si>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</si>
  <si>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</si>
  <si>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</si>
  <si>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</si>
  <si>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</si>
  <si>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</si>
  <si>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</si>
  <si>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</si>
  <si>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</si>
  <si>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</si>
  <si>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</si>
  <si>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</si>
  <si>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</si>
  <si>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</si>
  <si>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</si>
  <si>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</si>
  <si>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</si>
  <si>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</si>
  <si>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</si>
  <si>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</si>
  <si>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</si>
  <si>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</si>
  <si>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</si>
  <si>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</si>
  <si>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</si>
  <si>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</si>
  <si>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</si>
  <si>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</si>
  <si>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</si>
  <si>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</si>
  <si>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</si>
  <si>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</si>
  <si>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</si>
  <si>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</si>
  <si>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</si>
  <si>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</si>
  <si>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</si>
  <si>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</si>
  <si>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</si>
  <si>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</si>
  <si>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</si>
  <si>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</si>
  <si>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</si>
  <si>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</si>
  <si>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</si>
  <si>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</si>
  <si>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</si>
  <si>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</si>
  <si>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</si>
  <si>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</si>
  <si>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</si>
  <si>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</si>
  <si>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</si>
  <si>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</si>
  <si>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</si>
  <si>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</si>
  <si>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</si>
  <si>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</si>
  <si>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</si>
  <si>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</si>
  <si>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</si>
  <si>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</si>
  <si>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</si>
  <si>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</si>
  <si>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</si>
  <si>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</si>
  <si>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</si>
  <si>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</si>
  <si>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</si>
  <si>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</si>
  <si>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</si>
  <si>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</si>
  <si>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</si>
  <si>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</si>
  <si>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</si>
  <si>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</si>
  <si>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</si>
  <si>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</si>
  <si>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</si>
  <si>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</si>
  <si>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</si>
  <si>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</si>
  <si>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</si>
  <si>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</si>
  <si>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</si>
  <si>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</si>
  <si>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</si>
  <si>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</si>
  <si>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</si>
  <si>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</si>
  <si>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</si>
  <si>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</si>
  <si>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</si>
  <si>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</si>
  <si>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</si>
  <si>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</si>
  <si>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</si>
  <si>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</si>
  <si>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</si>
  <si>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</si>
  <si>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</si>
  <si>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</si>
  <si>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</si>
  <si>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</si>
  <si>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</si>
  <si>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</si>
  <si>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</si>
  <si>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</si>
  <si>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</si>
  <si>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</si>
  <si>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</si>
  <si>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</si>
  <si>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</si>
  <si>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</si>
  <si>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</si>
  <si>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</si>
  <si>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</si>
  <si>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</si>
  <si>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</si>
  <si>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</si>
  <si>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</si>
  <si>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</si>
  <si>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</si>
  <si>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</si>
  <si>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</si>
  <si>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</si>
  <si>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</si>
  <si>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</si>
  <si>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</si>
  <si>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</si>
  <si>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</si>
  <si>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</si>
  <si>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</si>
  <si>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</si>
  <si>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</si>
  <si>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</si>
  <si>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</si>
  <si>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</si>
  <si>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</si>
  <si>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</si>
  <si>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</si>
  <si>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</si>
  <si>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</si>
  <si>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</si>
  <si>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</si>
  <si>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</si>
  <si>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</si>
  <si>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</si>
  <si>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</si>
  <si>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</si>
  <si>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</si>
  <si>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</si>
  <si>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</si>
  <si>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</si>
  <si>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</si>
  <si>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</si>
  <si>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</si>
  <si>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</si>
  <si>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</si>
  <si>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</si>
  <si>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</si>
  <si>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</si>
  <si>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</si>
  <si>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</si>
  <si>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</si>
  <si>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</si>
  <si>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</si>
  <si>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</si>
  <si>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</si>
  <si>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</si>
  <si>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</si>
  <si>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</si>
  <si>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</si>
  <si>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</si>
  <si>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</si>
  <si>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</si>
  <si>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</si>
  <si>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</si>
  <si>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</si>
  <si>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</si>
  <si>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</si>
  <si>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</si>
  <si>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</si>
  <si>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</si>
  <si>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</si>
  <si>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</si>
  <si>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</si>
  <si>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</si>
  <si>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</si>
  <si>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</si>
  <si>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</si>
  <si>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</si>
  <si>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</si>
  <si>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</si>
  <si>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</si>
  <si>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</si>
  <si>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</si>
  <si>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</si>
  <si>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</si>
  <si>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</si>
  <si>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</si>
  <si>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</si>
  <si>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</si>
  <si>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</si>
  <si>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</si>
  <si>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</si>
  <si>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</si>
  <si>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</si>
  <si>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</si>
  <si>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</si>
  <si>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</si>
  <si>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</si>
  <si>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</si>
  <si>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</si>
  <si>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</si>
  <si>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</si>
  <si>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</si>
  <si>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</si>
  <si>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</si>
  <si>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</si>
  <si>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</si>
  <si>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</si>
  <si>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</si>
  <si>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</si>
  <si>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</si>
  <si>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</si>
  <si>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</si>
  <si>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</si>
  <si>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</si>
  <si>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</si>
  <si>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</si>
  <si>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</si>
  <si>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</si>
  <si>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</si>
  <si>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</si>
  <si>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</si>
  <si>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</si>
  <si>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</si>
  <si>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</si>
  <si>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</si>
  <si>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</si>
  <si>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</si>
  <si>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</si>
  <si>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</si>
  <si>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</si>
  <si>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</si>
  <si>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</si>
  <si>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</si>
  <si>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</si>
  <si>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</si>
  <si>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</si>
  <si>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</si>
  <si>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</si>
  <si>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</si>
  <si>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</si>
  <si>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</si>
  <si>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</si>
  <si>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</si>
  <si>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</si>
  <si>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</si>
  <si>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</si>
  <si>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</si>
  <si>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</si>
  <si>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</si>
  <si>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</si>
  <si>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</si>
  <si>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</si>
  <si>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</si>
  <si>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</si>
  <si>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</si>
  <si>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</si>
  <si>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</si>
  <si>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</si>
  <si>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</si>
  <si>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</si>
  <si>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</si>
  <si>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</si>
  <si>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</si>
  <si>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</si>
  <si>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</si>
  <si>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</si>
  <si>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</si>
  <si>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</si>
  <si>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</si>
  <si>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</si>
  <si>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</si>
  <si>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</si>
  <si>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</si>
  <si>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</si>
  <si>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</si>
  <si>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</si>
  <si>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</si>
  <si>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</si>
  <si>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</si>
  <si>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</si>
  <si>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</si>
  <si>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</si>
  <si>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</si>
  <si>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</si>
  <si>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</si>
  <si>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</si>
  <si>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</si>
  <si>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</si>
  <si>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</si>
  <si>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</si>
  <si>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</si>
  <si>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</si>
  <si>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</si>
  <si>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</si>
  <si>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</si>
  <si>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</si>
  <si>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</si>
  <si>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</si>
  <si>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</si>
  <si>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</si>
  <si>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</si>
  <si>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</si>
  <si>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</si>
  <si>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</si>
  <si>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</si>
  <si>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</si>
  <si>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</si>
  <si>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</si>
  <si>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</si>
  <si>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</si>
  <si>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</si>
  <si>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</si>
  <si>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</si>
  <si>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</si>
  <si>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</si>
  <si>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</si>
  <si>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</si>
  <si>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</si>
  <si>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</si>
  <si>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</si>
  <si>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</si>
  <si>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</si>
  <si>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</si>
  <si>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</si>
  <si>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</si>
  <si>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</si>
  <si>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</si>
  <si>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</si>
  <si>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</si>
  <si>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</si>
  <si>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</si>
  <si>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</si>
  <si>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</si>
  <si>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</si>
  <si>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</si>
  <si>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</si>
  <si>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</si>
  <si>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</si>
  <si>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</si>
  <si>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</si>
  <si>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</si>
  <si>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</si>
  <si>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</si>
  <si>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</si>
  <si>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</si>
  <si>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</si>
  <si>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</si>
  <si>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</si>
  <si>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</si>
  <si>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</si>
  <si>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</si>
  <si>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</si>
  <si>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</si>
  <si>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</si>
  <si>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</si>
  <si>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</si>
  <si>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</si>
  <si>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</si>
  <si>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</si>
  <si>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</si>
  <si>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</si>
  <si>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</si>
  <si>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</si>
  <si>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</si>
  <si>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</si>
  <si>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</si>
  <si>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</si>
  <si>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</si>
  <si>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</si>
  <si>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</si>
  <si>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</si>
  <si>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</si>
  <si>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</si>
  <si>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</si>
  <si>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</si>
  <si>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</si>
  <si>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</si>
  <si>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</si>
  <si>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</si>
  <si>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</si>
  <si>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</si>
  <si>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</si>
  <si>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</si>
  <si>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</si>
  <si>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</si>
  <si>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</si>
  <si>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</si>
  <si>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</si>
  <si>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</si>
  <si>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</si>
  <si>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</si>
  <si>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</si>
  <si>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</si>
  <si>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</si>
  <si>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</si>
  <si>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</si>
  <si>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</si>
  <si>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</si>
  <si>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</si>
  <si>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</si>
  <si>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</si>
  <si>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</si>
  <si>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</si>
  <si>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</si>
  <si>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</si>
  <si>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</si>
  <si>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</si>
  <si>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</si>
  <si>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</si>
  <si>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</si>
  <si>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</si>
  <si>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</si>
  <si>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</si>
  <si>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</si>
  <si>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</si>
  <si>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</si>
  <si>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</si>
  <si>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</si>
  <si>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</si>
  <si>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</si>
  <si>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</si>
  <si>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</si>
  <si>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</si>
  <si>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</si>
  <si>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</si>
  <si>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</si>
  <si>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</si>
  <si>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</si>
  <si>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</si>
  <si>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</si>
  <si>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</si>
  <si>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</si>
  <si>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</si>
  <si>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</si>
  <si>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</si>
  <si>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</si>
  <si>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</si>
  <si>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</si>
  <si>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</si>
  <si>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</si>
  <si>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</si>
  <si>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</si>
  <si>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</si>
  <si>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</si>
  <si>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</si>
  <si>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</si>
  <si>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</si>
  <si>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</si>
  <si>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</si>
  <si>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</si>
  <si>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</si>
  <si>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</si>
  <si>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</si>
  <si>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</si>
  <si>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</si>
  <si>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</si>
  <si>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</si>
  <si>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</si>
  <si>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</si>
  <si>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</si>
  <si>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</si>
  <si>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</si>
  <si>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</si>
  <si>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</si>
  <si>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</si>
  <si>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</si>
  <si>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</si>
  <si>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</si>
  <si>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</si>
  <si>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</si>
  <si>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</si>
  <si>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</si>
  <si>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</si>
  <si>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</si>
  <si>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</si>
  <si>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</si>
  <si>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</si>
  <si>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</si>
  <si>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</si>
  <si>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2021-8-10000185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</si>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</sst>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7"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2688</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242"/>
      <c r="I20" s="144" t="s">
        <v>163</v>
      </c>
      <c r="J20" s="145" t="s">
        <v>183</v>
      </c>
      <c r="K20" s="146">
        <v>5985400024</v>
      </c>
      <c r="L20" s="147"/>
      <c r="M20" s="147">
        <v>44561</v>
      </c>
      <c r="N20" s="132">
        <f>+(M20-L20)/30</f>
        <v>1485.3666666666666</v>
      </c>
      <c r="O20" s="135"/>
      <c r="U20" s="131"/>
      <c r="V20" s="105">
        <f ca="1">NOW()</f>
        <v>44194.813910532408</v>
      </c>
      <c r="W20" s="105">
        <f ca="1">NOW()</f>
        <v>44194.813910532408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LA PROTECCION DE LOS DERECHOS HUMANOS DE LA FAMILIA. FUNDAFAMILIA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2679</v>
      </c>
      <c r="C48" s="124" t="s">
        <v>31</v>
      </c>
      <c r="D48" s="121" t="s">
        <v>2676</v>
      </c>
      <c r="E48" s="172">
        <v>42675</v>
      </c>
      <c r="F48" s="172">
        <v>43312</v>
      </c>
      <c r="G48" s="155">
        <f>IF(AND(E48&lt;&gt;"",F48&lt;&gt;""),((F48-E48)/30),"")</f>
        <v>21.233333333333334</v>
      </c>
      <c r="H48" s="122" t="s">
        <v>2680</v>
      </c>
      <c r="I48" s="121" t="s">
        <v>163</v>
      </c>
      <c r="J48" s="113" t="s">
        <v>183</v>
      </c>
      <c r="K48" s="123">
        <v>5029077154</v>
      </c>
      <c r="L48" s="115"/>
      <c r="M48" s="117"/>
      <c r="N48" s="115"/>
      <c r="O48" s="115"/>
      <c r="P48" s="78"/>
    </row>
    <row r="49" spans="1:16" s="6" customFormat="1" ht="24.75" customHeight="1" x14ac:dyDescent="0.25">
      <c r="A49" s="140">
        <v>2</v>
      </c>
      <c r="B49" s="122" t="s">
        <v>2679</v>
      </c>
      <c r="C49" s="124" t="s">
        <v>31</v>
      </c>
      <c r="D49" s="121" t="s">
        <v>2677</v>
      </c>
      <c r="E49" s="172">
        <v>43313</v>
      </c>
      <c r="F49" s="172">
        <v>43449</v>
      </c>
      <c r="G49" s="155">
        <f t="shared" ref="G49:G50" si="2">IF(AND(E49&lt;&gt;"",F49&lt;&gt;""),((F49-E49)/30),"")</f>
        <v>4.5333333333333332</v>
      </c>
      <c r="H49" s="122" t="s">
        <v>2681</v>
      </c>
      <c r="I49" s="121" t="s">
        <v>163</v>
      </c>
      <c r="J49" s="121" t="s">
        <v>183</v>
      </c>
      <c r="K49" s="118">
        <v>1418057499</v>
      </c>
      <c r="L49" s="115"/>
      <c r="M49" s="117"/>
      <c r="N49" s="115"/>
      <c r="O49" s="115"/>
      <c r="P49" s="78"/>
    </row>
    <row r="50" spans="1:16" s="6" customFormat="1" ht="24.75" customHeight="1" x14ac:dyDescent="0.25">
      <c r="A50" s="140">
        <v>3</v>
      </c>
      <c r="B50" s="122" t="s">
        <v>2679</v>
      </c>
      <c r="C50" s="124" t="s">
        <v>31</v>
      </c>
      <c r="D50" s="121" t="s">
        <v>2678</v>
      </c>
      <c r="E50" s="172">
        <v>43450</v>
      </c>
      <c r="F50" s="172">
        <v>43921</v>
      </c>
      <c r="G50" s="155">
        <f t="shared" si="2"/>
        <v>15.7</v>
      </c>
      <c r="H50" s="122" t="s">
        <v>2681</v>
      </c>
      <c r="I50" s="121" t="s">
        <v>163</v>
      </c>
      <c r="J50" s="121" t="s">
        <v>183</v>
      </c>
      <c r="K50" s="118">
        <v>3226663843</v>
      </c>
      <c r="L50" s="115"/>
      <c r="M50" s="117"/>
      <c r="N50" s="115"/>
      <c r="O50" s="115"/>
      <c r="P50" s="78"/>
    </row>
    <row r="51" spans="1:16" s="6" customFormat="1" ht="24.75" customHeight="1" outlineLevel="1" x14ac:dyDescent="0.25">
      <c r="A51" s="140">
        <v>4</v>
      </c>
      <c r="B51" s="122"/>
      <c r="C51" s="124"/>
      <c r="D51" s="121"/>
      <c r="E51" s="142"/>
      <c r="F51" s="142"/>
      <c r="G51" s="155" t="str">
        <f t="shared" ref="G51:G107" si="3">IF(AND(E51&lt;&gt;"",F51&lt;&gt;""),((F51-E51)/30),"")</f>
        <v/>
      </c>
      <c r="H51" s="114"/>
      <c r="I51" s="113"/>
      <c r="J51" s="113"/>
      <c r="K51" s="116"/>
      <c r="L51" s="115"/>
      <c r="M51" s="117"/>
      <c r="N51" s="115"/>
      <c r="O51" s="115"/>
      <c r="P51" s="78"/>
    </row>
    <row r="52" spans="1:16" s="7" customFormat="1" ht="24.75" customHeight="1" outlineLevel="1" x14ac:dyDescent="0.25">
      <c r="A52" s="141">
        <v>5</v>
      </c>
      <c r="B52" s="111"/>
      <c r="C52" s="112"/>
      <c r="D52" s="110"/>
      <c r="E52" s="142"/>
      <c r="F52" s="142"/>
      <c r="G52" s="155" t="str">
        <f t="shared" si="3"/>
        <v/>
      </c>
      <c r="H52" s="119"/>
      <c r="I52" s="113"/>
      <c r="J52" s="113"/>
      <c r="K52" s="116"/>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0.02</v>
      </c>
      <c r="G179" s="160">
        <f>IF(F179&gt;0,SUM(E179+F179),"")</f>
        <v>0.04</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239416000.96000001</v>
      </c>
      <c r="F185" s="92"/>
      <c r="G185" s="93"/>
      <c r="H185" s="88"/>
      <c r="I185" s="90" t="s">
        <v>2627</v>
      </c>
      <c r="J185" s="161">
        <f>+SUM(M179:M183)</f>
        <v>0.02</v>
      </c>
      <c r="K185" s="235" t="s">
        <v>2628</v>
      </c>
      <c r="L185" s="235"/>
      <c r="M185" s="94">
        <f>+J185*(SUM(K20:K35))</f>
        <v>119708000.48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2682</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75" t="s">
        <v>2686</v>
      </c>
      <c r="L211" s="21"/>
      <c r="M211" s="21"/>
      <c r="N211" s="21"/>
      <c r="O211" s="8"/>
    </row>
    <row r="212" spans="1:15" x14ac:dyDescent="0.25">
      <c r="A212" s="9"/>
      <c r="B212" s="27" t="s">
        <v>2619</v>
      </c>
      <c r="C212" s="174" t="s">
        <v>2683</v>
      </c>
      <c r="D212" s="21"/>
      <c r="G212" s="27" t="s">
        <v>2621</v>
      </c>
      <c r="H212" s="175" t="s">
        <v>2685</v>
      </c>
      <c r="J212" s="27" t="s">
        <v>2623</v>
      </c>
      <c r="K212" s="17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2020-11-20T15:12:35Z</cp:lastPrinted>
  <dcterms:created xsi:type="dcterms:W3CDTF">2020-10-14T21:57:42Z</dcterms:created>
  <dcterms:modified xsi:type="dcterms:W3CDTF">2020-12-30T00:32:04Z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