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LENDA\Desktop\LO NUEVO 26 DIC\Manifestaciòn año 2021 icbf\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<sst xmlns="http://schemas.openxmlformats.org/spreadsheetml/2006/main" count="3093" uniqueCount="2700">
  <si>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</si>
  <si>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</si>
  <si>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</si>
  <si>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</si>
  <si>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</si>
  <si>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</si>
  <si>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</si>
  <si>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</si>
  <si>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</si>
  <si>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</si>
  <si>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</si>
  <si>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</si>
  <si>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</si>
  <si>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</si>
  <si>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</si>
  <si>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</si>
  <si>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</si>
  <si>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</si>
  <si>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</si>
  <si>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</si>
  <si>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</si>
  <si>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</si>
  <si>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</si>
  <si>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</si>
  <si>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</si>
  <si>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</si>
  <si>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</si>
  <si>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</si>
  <si>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</si>
  <si>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</si>
  <si>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</si>
  <si>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</si>
  <si>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</si>
  <si>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</si>
  <si>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</si>
  <si>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</si>
  <si>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</si>
  <si>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</si>
  <si>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</si>
  <si>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</si>
  <si>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</si>
  <si>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</si>
  <si>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</si>
  <si>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</si>
  <si>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</si>
  <si>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</si>
  <si>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</si>
  <si>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</si>
  <si>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</si>
  <si>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</si>
  <si>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</si>
  <si>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</si>
  <si>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</si>
  <si>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</si>
  <si>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</si>
  <si>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</si>
  <si>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</si>
  <si>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</si>
  <si>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</si>
  <si>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</si>
  <si>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</si>
  <si>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</si>
  <si>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</si>
  <si>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</si>
  <si>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</si>
  <si>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</si>
  <si>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</si>
  <si>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</si>
  <si>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</si>
  <si>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</si>
  <si>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</si>
  <si>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</si>
  <si>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</si>
  <si>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</si>
  <si>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</si>
  <si>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</si>
  <si>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</si>
  <si>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</si>
  <si>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</si>
  <si>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</si>
  <si>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</si>
  <si>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</si>
  <si>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</si>
  <si>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</si>
  <si>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</si>
  <si>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</si>
  <si>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</si>
  <si>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</si>
  <si>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</si>
  <si>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</si>
  <si>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</si>
  <si>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</si>
  <si>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</si>
  <si>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</si>
  <si>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</si>
  <si>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</si>
  <si>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</si>
  <si>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</si>
  <si>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</si>
  <si>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</si>
  <si>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</si>
  <si>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</si>
  <si>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</si>
  <si>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</si>
  <si>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</si>
  <si>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</si>
  <si>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</si>
  <si>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</si>
  <si>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</si>
  <si>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</si>
  <si>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</si>
  <si>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</si>
  <si>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</si>
  <si>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</si>
  <si>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</si>
  <si>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</si>
  <si>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</si>
  <si>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</si>
  <si>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</si>
  <si>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</si>
  <si>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</si>
  <si>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</si>
  <si>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</si>
  <si>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</si>
  <si>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</si>
  <si>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</si>
  <si>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</si>
  <si>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</si>
  <si>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</si>
  <si>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</si>
  <si>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</si>
  <si>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</si>
  <si>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</si>
  <si>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</si>
  <si>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</si>
  <si>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</si>
  <si>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</si>
  <si>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</si>
  <si>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</si>
  <si>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</si>
  <si>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</si>
  <si>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</si>
  <si>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</si>
  <si>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</si>
  <si>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</si>
  <si>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</si>
  <si>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</si>
  <si>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</si>
  <si>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</si>
  <si>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</si>
  <si>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</si>
  <si>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</si>
  <si>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</si>
  <si>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</si>
  <si>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</si>
  <si>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</si>
  <si>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</si>
  <si>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</si>
  <si>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</si>
  <si>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</si>
  <si>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</si>
  <si>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</si>
  <si>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</si>
  <si>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</si>
  <si>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</si>
  <si>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</si>
  <si>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</si>
  <si>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</si>
  <si>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</si>
  <si>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</si>
  <si>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</si>
  <si>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</si>
  <si>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</si>
  <si>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</si>
  <si>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</si>
  <si>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</si>
  <si>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</si>
  <si>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</si>
  <si>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</si>
  <si>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</si>
  <si>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</si>
  <si>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</si>
  <si>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</si>
  <si>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</si>
  <si>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</si>
  <si>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</si>
  <si>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</si>
  <si>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</si>
  <si>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</si>
  <si>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</si>
  <si>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</si>
  <si>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</si>
  <si>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</si>
  <si>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</si>
  <si>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</si>
  <si>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</si>
  <si>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</si>
  <si>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</si>
  <si>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</si>
  <si>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</si>
  <si>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</si>
  <si>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</si>
  <si>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</si>
  <si>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</si>
  <si>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</si>
  <si>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</si>
  <si>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</si>
  <si>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</si>
  <si>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</si>
  <si>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</si>
  <si>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</si>
  <si>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</si>
  <si>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</si>
  <si>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</si>
  <si>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</si>
  <si>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</si>
  <si>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</si>
  <si>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</si>
  <si>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</si>
  <si>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</si>
  <si>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</si>
  <si>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</si>
  <si>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</si>
  <si>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</si>
  <si>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</si>
  <si>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</si>
  <si>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</si>
  <si>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</si>
  <si>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</si>
  <si>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</si>
  <si>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</si>
  <si>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</si>
  <si>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</si>
  <si>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</si>
  <si>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</si>
  <si>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</si>
  <si>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</si>
  <si>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</si>
  <si>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</si>
  <si>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</si>
  <si>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</si>
  <si>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</si>
  <si>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</si>
  <si>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</si>
  <si>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</si>
  <si>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</si>
  <si>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</si>
  <si>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</si>
  <si>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</si>
  <si>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</si>
  <si>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</si>
  <si>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</si>
  <si>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</si>
  <si>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</si>
  <si>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</si>
  <si>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</si>
  <si>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</si>
  <si>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</si>
  <si>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</si>
  <si>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</si>
  <si>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</si>
  <si>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</si>
  <si>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</si>
  <si>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</si>
  <si>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</si>
  <si>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</si>
  <si>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</si>
  <si>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</si>
  <si>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</si>
  <si>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</si>
  <si>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</si>
  <si>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</si>
  <si>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</si>
  <si>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</si>
  <si>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</si>
  <si>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</si>
  <si>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</si>
  <si>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</si>
  <si>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</si>
  <si>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</si>
  <si>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</si>
  <si>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</si>
  <si>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</si>
  <si>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</si>
  <si>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</si>
  <si>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</si>
  <si>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</si>
  <si>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</si>
  <si>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</si>
  <si>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</si>
  <si>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</si>
  <si>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</si>
  <si>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</si>
  <si>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</si>
  <si>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</si>
  <si>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</si>
  <si>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</si>
  <si>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</si>
  <si>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</si>
  <si>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</si>
  <si>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</si>
  <si>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</si>
  <si>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</si>
  <si>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</si>
  <si>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</si>
  <si>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</si>
  <si>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</si>
  <si>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</si>
  <si>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</si>
  <si>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</si>
  <si>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</si>
  <si>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</si>
  <si>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</si>
  <si>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</si>
  <si>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</si>
  <si>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</si>
  <si>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</si>
  <si>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</si>
  <si>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</si>
  <si>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</si>
  <si>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</si>
  <si>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</si>
  <si>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</si>
  <si>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</si>
  <si>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</si>
  <si>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</si>
  <si>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</si>
  <si>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</si>
  <si>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</si>
  <si>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</si>
  <si>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</si>
  <si>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</si>
  <si>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</si>
  <si>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</si>
  <si>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</si>
  <si>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</si>
  <si>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</si>
  <si>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</si>
  <si>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</si>
  <si>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</si>
  <si>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</si>
  <si>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</si>
  <si>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</si>
  <si>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</si>
  <si>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</si>
  <si>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</si>
  <si>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</si>
  <si>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</si>
  <si>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</si>
  <si>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</si>
  <si>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</si>
  <si>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</si>
  <si>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</si>
  <si>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</si>
  <si>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</si>
  <si>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</si>
  <si>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</si>
  <si>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</si>
  <si>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</si>
  <si>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</si>
  <si>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</si>
  <si>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</si>
  <si>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</si>
  <si>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</si>
  <si>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</si>
  <si>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</si>
  <si>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</si>
  <si>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</si>
  <si>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</si>
  <si>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</si>
  <si>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</si>
  <si>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</si>
  <si>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</si>
  <si>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</si>
  <si>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</si>
  <si>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</si>
  <si>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</si>
  <si>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</si>
  <si>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</si>
  <si>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</si>
  <si>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</si>
  <si>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</si>
  <si>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</si>
  <si>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</si>
  <si>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</si>
  <si>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</si>
  <si>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</si>
  <si>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</si>
  <si>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</si>
  <si>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</si>
  <si>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</si>
  <si>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</si>
  <si>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</si>
  <si>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</si>
  <si>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</si>
  <si>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</si>
  <si>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</si>
  <si>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</si>
  <si>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</si>
  <si>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</si>
  <si>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</si>
  <si>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</si>
  <si>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</si>
  <si>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</si>
  <si>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</si>
  <si>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</si>
  <si>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</si>
  <si>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</si>
  <si>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</si>
  <si>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</si>
  <si>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</si>
  <si>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</si>
  <si>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</si>
  <si>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</si>
  <si>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</si>
  <si>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</si>
  <si>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</si>
  <si>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</si>
  <si>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</si>
  <si>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</si>
  <si>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</si>
  <si>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</si>
  <si>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</si>
  <si>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</si>
  <si>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</si>
  <si>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</si>
  <si>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</si>
  <si>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</si>
  <si>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</si>
  <si>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</si>
  <si>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</si>
  <si>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</si>
  <si>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</si>
  <si>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</si>
  <si>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</si>
  <si>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</si>
  <si>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</si>
  <si>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</si>
  <si>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</si>
  <si>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</si>
  <si>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</si>
  <si>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</si>
  <si>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</si>
  <si>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</si>
  <si>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</si>
  <si>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</si>
  <si>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</si>
  <si>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</si>
  <si>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</si>
  <si>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</si>
  <si>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</si>
  <si>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</si>
  <si>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</si>
  <si>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</si>
  <si>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</si>
  <si>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</si>
  <si>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</si>
  <si>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</si>
  <si>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</si>
  <si>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</si>
  <si>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</si>
  <si>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</si>
  <si>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</si>
  <si>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</si>
  <si>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</si>
  <si>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</si>
  <si>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</si>
  <si>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</si>
  <si>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</si>
  <si>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</si>
  <si>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</si>
  <si>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</si>
  <si>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</si>
  <si>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</si>
  <si>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</si>
  <si>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</si>
  <si>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</si>
  <si>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</si>
  <si>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</si>
  <si>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</si>
  <si>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</si>
  <si>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</si>
  <si>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</si>
  <si>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</si>
  <si>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</si>
  <si>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</si>
  <si>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</si>
  <si>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</si>
  <si>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</si>
  <si>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</si>
  <si>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</si>
  <si>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</si>
  <si>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</si>
  <si>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</si>
  <si>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</si>
  <si>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</si>
  <si>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</si>
  <si>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</si>
  <si>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</si>
  <si>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</si>
  <si>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</si>
  <si>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</si>
  <si>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</si>
  <si>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</si>
  <si>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</si>
  <si>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</si>
  <si>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</si>
  <si>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</si>
  <si>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</si>
  <si>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</si>
  <si>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</si>
  <si>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</si>
  <si>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</si>
  <si>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</si>
  <si>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</si>
  <si>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</si>
  <si>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</si>
  <si>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</si>
  <si>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</si>
  <si>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</si>
  <si>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</si>
  <si>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</si>
  <si>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</si>
  <si>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</si>
  <si>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</si>
  <si>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</si>
  <si>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</si>
  <si>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</si>
  <si>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</si>
  <si>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</si>
  <si>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</si>
  <si>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</si>
  <si>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</si>
  <si>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</si>
  <si>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</si>
  <si>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</si>
  <si>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</si>
  <si>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</si>
  <si>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</si>
  <si>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</si>
  <si>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</si>
  <si>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</si>
  <si>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</si>
  <si>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</si>
  <si>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</si>
  <si>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</si>
  <si>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</si>
  <si>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</si>
  <si>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</si>
  <si>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</si>
  <si>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</si>
  <si>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</si>
  <si>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</si>
  <si>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</si>
  <si>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</si>
  <si>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</si>
  <si>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</si>
  <si>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</si>
  <si>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</si>
  <si>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</si>
  <si>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</si>
  <si>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</si>
  <si>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</si>
  <si>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</si>
  <si>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</si>
  <si>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</si>
  <si>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</si>
  <si>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</si>
  <si>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</si>
  <si>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</si>
  <si>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</si>
  <si>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</si>
  <si>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</si>
  <si>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</si>
  <si>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</si>
  <si>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</si>
  <si>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</si>
  <si>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</si>
  <si>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</si>
  <si>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</si>
  <si>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</si>
  <si>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</si>
  <si>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</si>
  <si>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</si>
  <si>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</si>
  <si>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</si>
  <si>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</si>
  <si>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</si>
  <si>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</si>
  <si>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</si>
  <si>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</si>
  <si>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</si>
  <si>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</si>
  <si>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</si>
  <si>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</si>
  <si>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</si>
  <si>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</si>
  <si>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</si>
  <si>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</si>
  <si>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</si>
  <si>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</si>
  <si>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</si>
  <si>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</si>
  <si>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</si>
  <si>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</si>
  <si>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</si>
  <si>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</si>
  <si>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</si>
  <si>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</si>
  <si>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</si>
  <si>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</si>
  <si>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</si>
  <si>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</si>
  <si>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</si>
  <si>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</si>
  <si>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</si>
  <si>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</si>
  <si>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</si>
  <si>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</si>
  <si>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</si>
  <si>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</si>
  <si>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</si>
  <si>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</si>
  <si>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</si>
  <si>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</si>
  <si>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</si>
  <si>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</si>
  <si>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</si>
  <si>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</si>
  <si>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</si>
  <si>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</si>
  <si>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</si>
  <si>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</si>
  <si>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</si>
  <si>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</si>
  <si>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</si>
  <si>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</si>
  <si>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</si>
  <si>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</si>
  <si>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</si>
  <si>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</si>
  <si>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</si>
  <si>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</si>
  <si>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</si>
  <si>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</si>
  <si>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</si>
  <si>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</si>
  <si>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</si>
  <si>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</si>
  <si>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</si>
  <si>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</si>
  <si>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</si>
  <si>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</si>
  <si>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</si>
  <si>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</si>
  <si>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</si>
  <si>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</si>
  <si>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</si>
  <si>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</si>
  <si>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</si>
  <si>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</si>
  <si>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</si>
  <si>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</si>
  <si>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</si>
  <si>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</si>
  <si>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</si>
  <si>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</si>
  <si>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</si>
  <si>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</si>
  <si>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</si>
  <si>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</si>
  <si>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</si>
  <si>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</si>
  <si>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</si>
  <si>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</si>
  <si>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</si>
  <si>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</si>
  <si>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</si>
  <si>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</si>
  <si>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</si>
  <si>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</si>
  <si>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</si>
  <si>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</si>
  <si>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</si>
  <si>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</si>
  <si>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</si>
  <si>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</si>
  <si>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</si>
  <si>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</si>
  <si>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</si>
  <si>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</si>
  <si>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</si>
  <si>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</si>
  <si>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</si>
  <si>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</si>
  <si>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</si>
  <si>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</si>
  <si>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</si>
  <si>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</si>
  <si>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</si>
  <si>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</si>
  <si>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</si>
  <si>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</si>
  <si>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</si>
  <si>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</si>
  <si>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</si>
  <si>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</si>
  <si>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</si>
  <si>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</si>
  <si>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</si>
  <si>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</si>
  <si>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</si>
  <si>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</si>
  <si>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</si>
  <si>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</si>
  <si>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</si>
  <si>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</si>
  <si>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</si>
  <si>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</si>
  <si>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</si>
  <si>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</si>
  <si>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</si>
  <si>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</si>
  <si>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</si>
  <si>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</si>
  <si>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</si>
  <si>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</si>
  <si>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</si>
  <si>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</si>
  <si>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</si>
  <si>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</si>
  <si>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</si>
  <si>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</si>
  <si>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</si>
  <si>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</si>
  <si>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</si>
  <si>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</si>
  <si>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</si>
  <si>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</si>
  <si>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</si>
  <si>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</si>
  <si>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</si>
  <si>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</si>
  <si>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</si>
  <si>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</si>
  <si>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</si>
  <si>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</si>
  <si>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</si>
  <si>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</si>
  <si>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</si>
  <si>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</si>
  <si>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</si>
  <si>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</si>
  <si>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</si>
  <si>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</si>
  <si>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</si>
  <si>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</si>
  <si>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</si>
  <si>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</si>
  <si>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</si>
  <si>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</si>
  <si>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</si>
  <si>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</si>
  <si>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</si>
  <si>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</si>
  <si>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</si>
  <si>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</si>
  <si>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</si>
  <si>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</si>
  <si>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</si>
  <si>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</si>
  <si>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</si>
  <si>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</si>
  <si>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</si>
  <si>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</si>
  <si>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</si>
  <si>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</si>
  <si>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</si>
  <si>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</si>
  <si>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</si>
  <si>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</si>
  <si>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</si>
  <si>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</si>
  <si>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</si>
  <si>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</si>
  <si>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</si>
  <si>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</si>
  <si>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</si>
  <si>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</si>
  <si>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</si>
  <si>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</si>
  <si>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</si>
  <si>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</si>
  <si>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</si>
  <si>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</si>
  <si>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</si>
  <si>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</si>
  <si>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</si>
  <si>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</si>
  <si>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</si>
  <si>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</si>
  <si>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</si>
  <si>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</si>
  <si>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</si>
  <si>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</si>
  <si>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</si>
  <si>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</si>
  <si>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</si>
  <si>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</si>
  <si>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</si>
  <si>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</si>
  <si>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</si>
  <si>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</si>
  <si>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</si>
  <si>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</si>
  <si>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</si>
  <si>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</si>
  <si>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</si>
  <si>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</si>
  <si>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</si>
  <si>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</si>
  <si>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</si>
  <si>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</si>
  <si>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</si>
  <si>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</si>
  <si>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</si>
  <si>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</si>
  <si>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</si>
  <si>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</si>
  <si>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</si>
  <si>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</si>
  <si>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</si>
  <si>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</si>
  <si>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</si>
  <si>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</si>
  <si>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</si>
  <si>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</si>
  <si>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</si>
  <si>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</si>
  <si>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</si>
  <si>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</si>
  <si>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</si>
  <si>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</si>
  <si>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</si>
  <si>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</si>
  <si>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</si>
  <si>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</si>
  <si>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</si>
  <si>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</si>
  <si>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</si>
  <si>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</si>
  <si>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</si>
  <si>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</si>
  <si>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</si>
  <si>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</si>
  <si>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</si>
  <si>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</si>
  <si>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</si>
  <si>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</si>
  <si>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</si>
  <si>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</si>
  <si>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</si>
  <si>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</si>
  <si>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</si>
  <si>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</si>
  <si>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</si>
  <si>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</si>
  <si>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</si>
  <si>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</si>
  <si>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</si>
  <si>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</si>
  <si>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</si>
  <si>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</si>
  <si>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</si>
  <si>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</si>
  <si>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</si>
  <si>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</si>
  <si>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</si>
  <si>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</si>
  <si>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</si>
  <si>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</si>
  <si>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</si>
  <si>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</si>
  <si>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</si>
  <si>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</si>
  <si>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</si>
  <si>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</si>
  <si>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</si>
  <si>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</si>
  <si>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</si>
  <si>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</si>
  <si>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</si>
  <si>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</si>
  <si>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</si>
  <si>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</si>
  <si>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</si>
  <si>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</si>
  <si>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</si>
  <si>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</si>
  <si>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</si>
  <si>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</si>
  <si>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</si>
  <si>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</si>
  <si>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</si>
  <si>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</si>
  <si>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</si>
  <si>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</si>
  <si>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</si>
  <si>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</si>
  <si>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</si>
  <si>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</si>
  <si>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</si>
  <si>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</si>
  <si>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</si>
  <si>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</si>
  <si>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</si>
  <si>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</si>
  <si>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</si>
  <si>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</si>
  <si>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</si>
  <si>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</si>
  <si>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</si>
  <si>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</si>
  <si>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</si>
  <si>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</si>
  <si>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</si>
  <si>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</si>
  <si>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</si>
  <si>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</si>
  <si>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</si>
  <si>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</si>
  <si>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</si>
  <si>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</si>
  <si>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</si>
  <si>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</si>
  <si>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</si>
  <si>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</si>
  <si>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</si>
  <si>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</si>
  <si>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</si>
  <si>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</si>
  <si>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</si>
  <si>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</si>
  <si>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</si>
  <si>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</si>
  <si>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</si>
  <si>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</si>
  <si>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</si>
  <si>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</si>
  <si>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</si>
  <si>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</si>
  <si>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</si>
  <si>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</si>
  <si>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</si>
  <si>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</si>
  <si>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</si>
  <si>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</si>
  <si>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</si>
  <si>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</si>
  <si>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</si>
  <si>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</si>
  <si>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</si>
  <si>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</si>
  <si>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</si>
  <si>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</si>
  <si>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</si>
  <si>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</si>
  <si>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</si>
  <si>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</si>
  <si>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</si>
  <si>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</si>
  <si>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</si>
  <si>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</si>
  <si>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</si>
  <si>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</si>
  <si>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</si>
  <si>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</si>
  <si>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</si>
  <si>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</si>
  <si>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</si>
  <si>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</si>
  <si>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</si>
  <si>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</si>
  <si>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</si>
  <si>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</si>
  <si>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</si>
  <si>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</si>
  <si>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</si>
  <si>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</si>
  <si>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</si>
  <si>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</si>
  <si>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</si>
  <si>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</si>
  <si>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</si>
  <si>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</si>
  <si>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</si>
  <si>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</si>
  <si>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</si>
  <si>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</si>
  <si>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</si>
  <si>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</si>
  <si>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</si>
  <si>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</si>
  <si>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</si>
  <si>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</si>
  <si>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</si>
  <si>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</si>
  <si>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</si>
  <si>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</si>
  <si>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</si>
  <si>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</si>
  <si>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</si>
  <si>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</si>
  <si>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</si>
  <si>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</si>
  <si>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</si>
  <si>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</si>
  <si>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</si>
  <si>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</si>
  <si>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</si>
  <si>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</si>
  <si>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</si>
  <si>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</si>
  <si>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</si>
  <si>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</si>
  <si>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</si>
  <si>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</si>
  <si>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</si>
  <si>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</si>
  <si>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</si>
  <si>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</si>
  <si>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</si>
  <si>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</si>
  <si>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</si>
  <si>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</si>
  <si>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</si>
  <si>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</si>
  <si>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</si>
  <si>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</si>
  <si>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</si>
  <si>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</si>
  <si>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</si>
  <si>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</si>
  <si>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</si>
  <si>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</si>
  <si>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</si>
  <si>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</si>
  <si>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</si>
  <si>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</si>
  <si>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</si>
  <si>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</si>
  <si>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</si>
  <si>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</si>
  <si>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</si>
  <si>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</si>
  <si>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</si>
  <si>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</si>
  <si>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</si>
  <si>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</si>
  <si>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</si>
  <si>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</si>
  <si>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</si>
  <si>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</si>
  <si>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</si>
  <si>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</si>
  <si>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</si>
  <si>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</si>
  <si>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</si>
  <si>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</si>
  <si>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</si>
  <si>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</si>
  <si>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</si>
  <si>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</si>
  <si>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</si>
  <si>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</si>
  <si>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</si>
  <si>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</si>
  <si>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</si>
  <si>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</si>
  <si>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</si>
  <si>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</si>
  <si>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</si>
  <si>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</si>
  <si>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</si>
  <si>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</si>
  <si>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</si>
  <si>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</si>
  <si>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</si>
  <si>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</si>
  <si>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</si>
  <si>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</si>
  <si>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</si>
  <si>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</si>
  <si>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</si>
  <si>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</si>
  <si>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</si>
  <si>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</si>
  <si>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</si>
  <si>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</si>
  <si>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</si>
  <si>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</si>
  <si>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</si>
  <si>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</si>
  <si>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</si>
  <si>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</si>
  <si>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</si>
  <si>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</si>
  <si>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</si>
  <si>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</si>
  <si>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</si>
  <si>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</si>
  <si>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</si>
  <si>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</si>
  <si>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</si>
  <si>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</si>
  <si>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</si>
  <si>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</si>
  <si>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</si>
  <si>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</si>
  <si>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</si>
  <si>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</si>
  <si>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</si>
  <si>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</si>
  <si>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</si>
  <si>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</si>
  <si>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</si>
  <si>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</si>
  <si>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</si>
  <si>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</si>
  <si>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</si>
  <si>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</si>
  <si>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</si>
  <si>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</si>
  <si>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</si>
  <si>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</si>
  <si>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</si>
  <si>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</si>
  <si>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</si>
  <si>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</si>
  <si>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</si>
  <si>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</si>
  <si>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</si>
  <si>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</si>
  <si>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</si>
  <si>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</si>
  <si>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</si>
  <si>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</si>
  <si>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</si>
  <si>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</si>
  <si>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</si>
  <si>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</si>
  <si>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</si>
  <si>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</si>
  <si>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</si>
  <si>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</si>
  <si>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</si>
  <si>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</si>
  <si>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</si>
  <si>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</si>
  <si>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</si>
  <si>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</si>
  <si>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</si>
  <si>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</si>
  <si>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</si>
  <si>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</si>
  <si>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</si>
  <si>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</si>
  <si>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</si>
  <si>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</si>
  <si>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</si>
  <si>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</si>
  <si>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</si>
  <si>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</si>
  <si>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</si>
  <si>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</si>
  <si>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</si>
  <si>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</si>
  <si>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</si>
  <si>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</si>
  <si>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</si>
  <si>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</si>
  <si>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</si>
  <si>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</si>
  <si>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</si>
  <si>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</si>
  <si>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</si>
  <si>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</si>
  <si>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</si>
  <si>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</si>
  <si>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</si>
  <si>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</si>
  <si>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</si>
  <si>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</si>
  <si>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</si>
  <si>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</si>
  <si>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</si>
  <si>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</si>
  <si>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</si>
  <si>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</si>
  <si>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</si>
  <si>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</si>
  <si>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</si>
  <si>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</si>
  <si>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</si>
  <si>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</si>
  <si>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</si>
  <si>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</si>
  <si>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</si>
  <si>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</si>
  <si>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</si>
  <si>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</si>
  <si>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</si>
  <si>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</si>
  <si>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</si>
  <si>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</si>
  <si>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</si>
  <si>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</si>
  <si>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</si>
  <si>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</si>
  <si>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</si>
  <si>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</si>
  <si>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</si>
  <si>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</si>
  <si>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</si>
  <si>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</si>
  <si>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</si>
  <si>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</si>
  <si>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</si>
  <si>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</si>
  <si>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</si>
  <si>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</si>
  <si>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</si>
  <si>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</si>
  <si>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</si>
  <si>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</si>
  <si>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</si>
  <si>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</si>
  <si>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</si>
  <si>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</si>
  <si>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</si>
  <si>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</si>
  <si>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</si>
  <si>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</si>
  <si>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</si>
  <si>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</si>
  <si>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</si>
  <si>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</si>
  <si>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</si>
  <si>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</si>
  <si>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</si>
  <si>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</si>
  <si>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</si>
  <si>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</si>
  <si>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</si>
  <si>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</si>
  <si>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</si>
  <si>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</si>
  <si>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</si>
  <si>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</si>
  <si>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</si>
  <si>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</si>
  <si>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</si>
  <si>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</si>
  <si>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</si>
  <si>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</si>
  <si>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</si>
  <si>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</si>
  <si>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</si>
  <si>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</si>
  <si>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</si>
  <si>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</si>
  <si>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</si>
  <si>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</si>
  <si>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</si>
  <si>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</si>
  <si>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</si>
  <si>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</si>
  <si>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</si>
  <si>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</si>
  <si>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</si>
  <si>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</si>
  <si>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</si>
  <si>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</si>
  <si>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</si>
  <si>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</si>
  <si>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</si>
  <si>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</si>
  <si>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</si>
  <si>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</si>
  <si>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</si>
  <si>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</si>
  <si>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</si>
  <si>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</si>
  <si>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</si>
  <si>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</si>
  <si>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</si>
  <si>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</si>
  <si>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</si>
  <si>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</si>
  <si>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</si>
  <si>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</si>
  <si>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</si>
  <si>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</si>
  <si>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</si>
  <si>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</si>
  <si>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</si>
  <si>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</si>
  <si>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</si>
  <si>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</si>
  <si>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</si>
  <si>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</si>
  <si>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</si>
  <si>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</si>
  <si>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</si>
  <si>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</si>
  <si>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</si>
  <si>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</si>
  <si>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</si>
  <si>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</si>
  <si>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</si>
  <si>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</si>
  <si>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</si>
  <si>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</si>
  <si>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</si>
  <si>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</si>
  <si>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</si>
  <si>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</si>
  <si>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</si>
  <si>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</si>
  <si>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</si>
  <si>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</si>
  <si>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</si>
  <si>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</si>
  <si>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</si>
  <si>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</si>
  <si>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</si>
  <si>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</si>
  <si>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</si>
  <si>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</si>
  <si>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</si>
  <si>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</si>
  <si>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</si>
  <si>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</si>
  <si>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</si>
  <si>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</si>
  <si>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</si>
  <si>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</si>
  <si>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</si>
  <si>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</si>
  <si>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</si>
  <si>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</si>
  <si>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</si>
  <si>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</si>
  <si>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</si>
  <si>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</si>
  <si>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</si>
  <si>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</si>
  <si>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</si>
  <si>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</si>
  <si>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</si>
  <si>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</si>
  <si>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</si>
  <si>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</si>
  <si>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</si>
  <si>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</si>
  <si>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</si>
  <si>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</si>
  <si>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</si>
  <si>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</si>
  <si>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</si>
  <si>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</si>
  <si>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</si>
  <si>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</si>
  <si>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</si>
  <si>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</si>
  <si>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</si>
  <si>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</si>
  <si>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</si>
  <si>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</si>
  <si>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</si>
  <si>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</si>
  <si>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</si>
  <si>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</si>
  <si>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</si>
  <si>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</si>
  <si>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</si>
  <si>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</si>
  <si>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</si>
  <si>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</si>
  <si>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</si>
  <si>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</si>
  <si>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</si>
  <si>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</si>
  <si>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</si>
  <si>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</si>
  <si>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</si>
  <si>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</si>
  <si>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</si>
  <si>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</si>
  <si>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</si>
  <si>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</si>
  <si>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</si>
  <si>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</si>
  <si>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</si>
  <si>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</si>
  <si>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</si>
  <si>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</si>
  <si>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</si>
  <si>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</si>
  <si>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</si>
  <si>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</si>
  <si>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</si>
  <si>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</si>
  <si>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</si>
  <si>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</si>
  <si>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</si>
  <si>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</si>
  <si>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</si>
  <si>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</si>
  <si>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</si>
  <si>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</si>
  <si>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</si>
  <si>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</si>
  <si>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</si>
  <si>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</si>
  <si>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</si>
  <si>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</si>
  <si>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</si>
  <si>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</si>
  <si>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</si>
  <si>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</si>
  <si>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</si>
  <si>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</si>
  <si>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</si>
  <si>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</si>
  <si>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</si>
  <si>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</si>
  <si>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</si>
  <si>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</si>
  <si>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</si>
  <si>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</si>
  <si>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</si>
  <si>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</si>
  <si>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</si>
  <si>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</si>
  <si>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</si>
  <si>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</si>
  <si>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</si>
  <si>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</si>
  <si>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</si>
  <si>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</si>
  <si>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</si>
  <si>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</si>
  <si>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</si>
  <si>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</si>
  <si>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</si>
  <si>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</si>
  <si>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</si>
  <si>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</si>
  <si>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</si>
  <si>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</si>
  <si>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</si>
  <si>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</si>
  <si>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</si>
  <si>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</si>
  <si>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</si>
  <si>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</si>
  <si>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</si>
  <si>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</si>
  <si>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</si>
  <si>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</si>
  <si>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</si>
  <si>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</si>
  <si>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</si>
  <si>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</si>
  <si>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</si>
  <si>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</si>
  <si>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</si>
  <si>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</si>
  <si>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</si>
  <si>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</si>
  <si>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</si>
  <si>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</si>
  <si>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</si>
  <si>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</si>
  <si>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</si>
  <si>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</si>
  <si>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</si>
  <si>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</si>
  <si>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</si>
  <si>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</si>
  <si>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</si>
  <si>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</si>
  <si>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</si>
  <si>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</si>
  <si>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</si>
  <si>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</si>
  <si>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</si>
  <si>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</si>
  <si>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</si>
  <si>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</si>
  <si>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</si>
  <si>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</si>
  <si>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</si>
  <si>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</si>
  <si>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</si>
  <si>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</si>
  <si>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</si>
  <si>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</si>
  <si>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</si>
  <si>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</si>
  <si>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</si>
  <si>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</si>
  <si>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</si>
  <si>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</si>
  <si>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</si>
  <si>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</si>
  <si>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</si>
  <si>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</si>
  <si>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</si>
  <si>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</si>
  <si>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</si>
  <si>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</si>
  <si>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</si>
  <si>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</si>
  <si>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</si>
  <si>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</si>
  <si>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</si>
  <si>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</si>
  <si>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</si>
  <si>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</si>
  <si>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</si>
  <si>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</si>
  <si>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</si>
  <si>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</si>
  <si>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</si>
  <si>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</si>
  <si>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</si>
  <si>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</si>
  <si>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</si>
  <si>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</si>
  <si>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</si>
  <si>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</si>
  <si>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</si>
  <si>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</si>
  <si>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</si>
  <si>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</si>
  <si>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</si>
  <si>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</si>
  <si>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</si>
  <si>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</si>
  <si>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</si>
  <si>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</si>
  <si>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</si>
  <si>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</si>
  <si>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</si>
  <si>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</si>
  <si>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</si>
  <si>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</si>
  <si>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</si>
  <si>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</si>
  <si>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</si>
  <si>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</si>
  <si>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</si>
  <si>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</si>
  <si>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</si>
  <si>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</si>
  <si>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</si>
  <si>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</si>
  <si>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</si>
  <si>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</si>
  <si>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</si>
  <si>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</si>
  <si>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</si>
  <si>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</si>
  <si>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</si>
  <si>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</si>
  <si>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</si>
  <si>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</si>
  <si>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</si>
  <si>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</si>
  <si>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</si>
  <si>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</si>
  <si>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</si>
  <si>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</si>
  <si>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</si>
  <si>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</si>
  <si>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</si>
  <si>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</si>
  <si>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</si>
  <si>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</si>
  <si>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</si>
  <si>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</si>
  <si>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</si>
  <si>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</si>
  <si>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</si>
  <si>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</si>
  <si>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</si>
  <si>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</si>
  <si>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</si>
  <si>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</si>
  <si>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</si>
  <si>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</si>
  <si>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</si>
  <si>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</si>
  <si>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</si>
  <si>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</si>
  <si>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</si>
  <si>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</si>
  <si>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</si>
  <si>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</si>
  <si>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</si>
  <si>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</si>
  <si>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</si>
  <si>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</si>
  <si>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</si>
  <si>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</si>
  <si>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</si>
  <si>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</si>
  <si>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</si>
  <si>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</si>
  <si>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</si>
  <si>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</si>
  <si>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</si>
  <si>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</si>
  <si>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</si>
  <si>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</si>
  <si>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</si>
  <si>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</si>
  <si>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</si>
  <si>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</si>
  <si>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</si>
  <si>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</si>
  <si>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</si>
  <si>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</si>
  <si>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</si>
  <si>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</si>
  <si>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</si>
  <si>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</si>
  <si>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</si>
  <si>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</si>
  <si>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</si>
  <si>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</si>
  <si>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</si>
  <si>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</si>
  <si>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</si>
  <si>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</si>
  <si>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</si>
  <si>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</si>
  <si>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</si>
  <si>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</si>
  <si>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</si>
  <si>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</si>
  <si>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</si>
  <si>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</si>
  <si>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</si>
  <si>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</si>
  <si>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</si>
  <si>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</si>
  <si>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</si>
  <si>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</si>
  <si>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</si>
  <si>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</si>
  <si>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</si>
  <si>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</si>
  <si>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</si>
  <si>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</si>
  <si>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</si>
  <si>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</si>
  <si>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</si>
  <si>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</si>
  <si>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</si>
  <si>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</si>
  <si>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</si>
  <si>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</si>
  <si>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</si>
  <si>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</si>
  <si>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</si>
  <si>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</si>
  <si>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</si>
  <si>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</si>
  <si>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</si>
  <si>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</si>
  <si>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</si>
  <si>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</si>
  <si>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</si>
  <si>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</si>
  <si>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</si>
  <si>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</si>
  <si>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</si>
  <si>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</si>
  <si>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</si>
  <si>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</si>
  <si>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</si>
  <si>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</si>
  <si>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</si>
  <si>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</si>
  <si>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</si>
  <si>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</si>
  <si>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</si>
  <si>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</si>
  <si>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</si>
  <si>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</si>
  <si>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</si>
  <si>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</si>
  <si>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</si>
  <si>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</si>
  <si>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</si>
  <si>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</si>
  <si>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</si>
  <si>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</si>
  <si>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</si>
  <si>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</si>
  <si>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</si>
  <si>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</si>
  <si>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</si>
  <si>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</si>
  <si>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</si>
  <si>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</si>
  <si>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</si>
  <si>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</si>
  <si>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</si>
  <si>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</si>
  <si>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</si>
  <si>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</si>
  <si>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</si>
  <si>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</si>
  <si>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</si>
  <si>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</si>
  <si>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</si>
  <si>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</si>
  <si>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</si>
  <si>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</si>
  <si>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</si>
  <si>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</si>
  <si>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</si>
  <si>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</si>
  <si>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</si>
  <si>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</si>
  <si>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</si>
  <si>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</si>
  <si>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</si>
  <si>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</si>
  <si>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</si>
  <si>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</si>
  <si>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</si>
  <si>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</si>
  <si>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</si>
  <si>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</si>
  <si>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</si>
  <si>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</si>
  <si>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</si>
  <si>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</si>
  <si>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</si>
  <si>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</si>
  <si>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</si>
  <si>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</si>
  <si>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</si>
  <si>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</si>
  <si>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</si>
  <si>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</si>
  <si>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</si>
  <si>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</si>
  <si>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</si>
  <si>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</si>
  <si>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</si>
  <si>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</si>
  <si>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</si>
  <si>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</si>
  <si>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</si>
  <si>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</si>
  <si>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</si>
  <si>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</si>
  <si>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</si>
  <si>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</si>
  <si>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</si>
  <si>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</si>
  <si>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</si>
  <si>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</si>
  <si>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</si>
  <si>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</si>
  <si>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</si>
  <si>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</si>
  <si>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</si>
  <si>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</si>
  <si>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</si>
  <si>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</si>
  <si>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</si>
  <si>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</si>
  <si>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</si>
  <si>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</si>
  <si>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</si>
  <si>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</si>
  <si>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</si>
  <si>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</si>
  <si>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</si>
  <si>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</si>
  <si>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</si>
  <si>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</si>
  <si>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</si>
  <si>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</si>
  <si>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</si>
  <si>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</si>
  <si>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</si>
  <si>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</si>
  <si>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</si>
  <si>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</si>
  <si>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</si>
  <si>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</si>
  <si>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</si>
  <si>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</si>
  <si>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</si>
  <si>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</si>
  <si>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</si>
  <si>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</si>
  <si>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</si>
  <si>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</si>
  <si>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</si>
  <si>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</si>
  <si>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</si>
  <si>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</si>
  <si>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</si>
  <si>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</si>
  <si>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</si>
  <si>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</si>
  <si>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</si>
  <si>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</si>
  <si>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</si>
  <si>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</si>
  <si>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</si>
  <si>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</si>
  <si>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</si>
  <si>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</si>
  <si>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</si>
  <si>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</si>
  <si>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</si>
  <si>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</si>
  <si>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</si>
  <si>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</si>
  <si>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</si>
  <si>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</si>
  <si>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</si>
  <si>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</si>
  <si>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</si>
  <si>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</si>
  <si>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</si>
  <si>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</si>
  <si>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</si>
  <si>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</si>
  <si>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</si>
  <si>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</si>
  <si>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</si>
  <si>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</si>
  <si>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</si>
  <si>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</si>
  <si>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</si>
  <si>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</si>
  <si>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</si>
  <si>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</si>
  <si>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</si>
  <si>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</si>
  <si>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</si>
  <si>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</si>
  <si>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</si>
  <si>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</si>
  <si>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</si>
  <si>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</si>
  <si>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</si>
  <si>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</si>
  <si>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</si>
  <si>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</si>
  <si>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</si>
  <si>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</si>
  <si>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</si>
  <si>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</si>
  <si>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</si>
  <si>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</si>
  <si>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</si>
  <si>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</si>
  <si>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</si>
  <si>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</si>
  <si>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</si>
  <si>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</si>
  <si>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</si>
  <si>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</si>
  <si>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</si>
  <si>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</si>
  <si>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</si>
  <si>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</si>
  <si>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</si>
  <si>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</si>
  <si>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</si>
  <si>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</si>
  <si>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</si>
  <si>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</si>
  <si>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</si>
  <si>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</si>
  <si>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</si>
  <si>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</si>
  <si>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</si>
  <si>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</si>
  <si>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</si>
  <si>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</si>
  <si>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</si>
  <si>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</si>
  <si>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</si>
  <si>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</si>
  <si>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</si>
  <si>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</si>
  <si>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</si>
  <si>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</si>
  <si>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</si>
  <si>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</si>
  <si>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</si>
  <si>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</si>
  <si>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</si>
  <si>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</si>
  <si>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</si>
  <si>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</si>
  <si>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</si>
  <si>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</si>
  <si>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</si>
  <si>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</si>
  <si>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</si>
  <si>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</si>
  <si>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</si>
  <si>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</si>
  <si>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</si>
  <si>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</si>
  <si>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</si>
  <si>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</si>
  <si>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</si>
  <si>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</si>
  <si>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</si>
  <si>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</si>
  <si>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</si>
  <si>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</si>
  <si>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</si>
  <si>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</si>
  <si>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</si>
  <si>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</si>
  <si>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</si>
  <si>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</si>
  <si>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</si>
  <si>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</si>
  <si>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</si>
  <si>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</si>
  <si>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</si>
  <si>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</si>
  <si>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</si>
  <si>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</si>
  <si>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</si>
  <si>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</si>
  <si>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</si>
  <si>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</si>
  <si>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</si>
  <si>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</si>
  <si>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</si>
  <si>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</si>
  <si>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</si>
  <si>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</si>
  <si>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</si>
  <si>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</si>
  <si>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</si>
  <si>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</si>
  <si>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</si>
  <si>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</si>
  <si>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</si>
  <si>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</si>
  <si>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</si>
  <si>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</si>
  <si>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</si>
  <si>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</si>
  <si>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</si>
  <si>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</si>
  <si>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</si>
  <si>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</si>
  <si>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</si>
  <si>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</si>
  <si>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</si>
  <si>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</si>
  <si>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</si>
  <si>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</si>
  <si>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</si>
  <si>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</si>
  <si>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</si>
  <si>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</si>
  <si>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</si>
  <si>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</si>
  <si>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</si>
  <si>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</si>
  <si>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</si>
  <si>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</si>
  <si>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</si>
  <si>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</si>
  <si>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</si>
  <si>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</si>
  <si>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</si>
  <si>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</si>
  <si>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</si>
  <si>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</si>
  <si>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</si>
  <si>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</si>
  <si>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</si>
  <si>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</si>
  <si>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</si>
  <si>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</si>
  <si>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</si>
  <si>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</si>
  <si>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</si>
  <si>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</si>
  <si>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</si>
  <si>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</si>
  <si>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</si>
  <si>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</si>
  <si>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</si>
  <si>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</si>
  <si>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</si>
  <si>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</si>
  <si>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</si>
  <si>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</si>
  <si>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</si>
  <si>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</si>
  <si>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</si>
  <si>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</si>
  <si>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</si>
  <si>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</si>
  <si>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</si>
  <si>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</si>
  <si>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</si>
  <si>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</si>
  <si>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</si>
  <si>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</si>
  <si>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</si>
  <si>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</si>
  <si>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</si>
  <si>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</si>
  <si>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</si>
  <si>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</si>
  <si>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</si>
  <si>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</si>
  <si>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</si>
  <si>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</si>
  <si>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</si>
  <si>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</si>
  <si>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</si>
  <si>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</si>
  <si>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</si>
  <si>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</si>
  <si>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</si>
  <si>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</si>
  <si>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</si>
  <si>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</si>
  <si>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</si>
  <si>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</si>
  <si>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</si>
  <si>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</si>
  <si>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</si>
  <si>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</si>
  <si>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</si>
  <si>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</si>
  <si>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</si>
  <si>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</si>
  <si>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</si>
  <si>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</si>
  <si>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</si>
  <si>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</si>
  <si>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</si>
  <si>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</si>
  <si>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</si>
  <si>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</si>
  <si>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</si>
  <si>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</si>
  <si>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</si>
  <si>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</si>
  <si>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</si>
  <si>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</si>
  <si>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</si>
  <si>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</si>
  <si>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</si>
  <si>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</si>
  <si>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</si>
  <si>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</si>
  <si>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</si>
  <si>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</si>
  <si>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</si>
  <si>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</si>
  <si>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</si>
  <si>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</si>
  <si>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</si>
  <si>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</si>
  <si>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</si>
  <si>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</si>
  <si>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</si>
  <si>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</si>
  <si>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</si>
  <si>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</si>
  <si>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</si>
  <si>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</si>
  <si>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</si>
  <si>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</si>
  <si>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</si>
  <si>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</si>
  <si>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</si>
  <si>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</si>
  <si>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</si>
  <si>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</si>
  <si>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</si>
  <si>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</si>
  <si>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</si>
  <si>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</si>
  <si>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</si>
  <si>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</si>
  <si>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</si>
  <si>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</si>
  <si>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</si>
  <si>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</si>
  <si>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</si>
  <si>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</si>
  <si>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</si>
  <si>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</si>
  <si>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</si>
  <si>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</si>
  <si>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</si>
  <si>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</si>
  <si>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</si>
  <si>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</si>
  <si>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</si>
  <si>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</si>
  <si>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</si>
  <si>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</si>
  <si>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</si>
  <si>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</si>
  <si>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</si>
  <si>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</si>
  <si>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</si>
  <si>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</si>
  <si>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</si>
  <si>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</si>
  <si>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</si>
  <si>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</si>
  <si>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</si>
  <si>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</si>
  <si>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</si>
  <si>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</si>
  <si>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</si>
  <si>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</si>
  <si>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</si>
  <si>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</si>
  <si>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</si>
  <si>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</si>
  <si>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</si>
  <si>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</si>
  <si>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</si>
  <si>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</si>
  <si>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</si>
  <si>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</si>
  <si>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</si>
  <si>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</si>
  <si>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</si>
  <si>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</si>
  <si>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</si>
  <si>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</si>
  <si>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</si>
  <si>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</si>
  <si>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</si>
  <si>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</si>
  <si>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</si>
  <si>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</si>
  <si>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</si>
  <si>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</si>
  <si>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</si>
  <si>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</si>
  <si>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</si>
  <si>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</si>
  <si>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</si>
  <si>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</si>
  <si>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</si>
  <si>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</si>
  <si>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</si>
  <si>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</si>
  <si>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</si>
  <si>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</si>
  <si>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</si>
  <si>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</si>
  <si>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</si>
  <si>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</si>
  <si>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</si>
  <si>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</si>
  <si>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</si>
  <si>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</si>
  <si>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</si>
  <si>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</si>
  <si>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</si>
  <si>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</si>
  <si>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</si>
  <si>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</si>
  <si>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</si>
  <si>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</si>
  <si>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</si>
  <si>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</si>
  <si>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</si>
  <si>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</si>
  <si>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</si>
  <si>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</si>
  <si>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</si>
  <si>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</si>
  <si>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</si>
  <si>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</si>
  <si>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</si>
  <si>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</si>
  <si>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</si>
  <si>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</si>
  <si>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</si>
  <si>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</si>
  <si>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</si>
  <si>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</si>
  <si>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</si>
  <si>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</si>
  <si>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</si>
  <si>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</si>
  <si>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</si>
  <si>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</si>
  <si>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</si>
  <si>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</si>
  <si>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</si>
  <si>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</si>
  <si>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</si>
  <si>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</si>
  <si>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</si>
  <si>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</si>
  <si>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</si>
  <si>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</si>
  <si>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</si>
  <si>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</si>
  <si>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</si>
  <si>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</si>
  <si>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</si>
  <si>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</si>
  <si>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</si>
  <si>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</si>
  <si>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</si>
  <si>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</si>
  <si>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</si>
  <si>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</si>
  <si>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</si>
  <si>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</si>
  <si>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</si>
  <si>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</si>
  <si>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</si>
  <si>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</si>
  <si>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</si>
  <si>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</si>
  <si>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</si>
  <si>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</si>
  <si>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</si>
  <si>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</si>
  <si>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</si>
  <si>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</si>
  <si>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</si>
  <si>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</si>
  <si>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</si>
  <si>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</si>
  <si>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</si>
  <si>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</si>
  <si>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</si>
  <si>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</si>
  <si>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</si>
  <si>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</si>
  <si>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</si>
  <si>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</si>
  <si>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</si>
  <si>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</si>
  <si>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</si>
  <si>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</si>
  <si>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</si>
  <si>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</si>
  <si>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</si>
  <si>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</si>
  <si>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</si>
  <si>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</si>
  <si>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</si>
  <si>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</si>
  <si>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</si>
  <si>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</si>
  <si>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</si>
  <si>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</si>
  <si>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</si>
  <si>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</si>
  <si>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</si>
  <si>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</si>
  <si>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</si>
  <si>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</si>
  <si>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</si>
  <si>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</si>
  <si>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</si>
  <si>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</si>
  <si>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</si>
  <si>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</si>
  <si>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</si>
  <si>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</si>
  <si>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</si>
  <si>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</si>
  <si>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</si>
  <si>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</si>
  <si>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</si>
  <si>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</si>
  <si>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</si>
  <si>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</si>
  <si>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</si>
  <si>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</si>
  <si>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</si>
  <si>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</si>
  <si>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</si>
  <si>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</si>
  <si>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</si>
  <si>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</si>
  <si>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</si>
  <si>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</si>
  <si>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</si>
  <si>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</si>
  <si>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</si>
  <si>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</si>
  <si>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</si>
  <si>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</si>
  <si>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</si>
  <si>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</si>
  <si>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</si>
  <si>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</si>
  <si>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</si>
  <si>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</si>
  <si>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</si>
  <si>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</si>
  <si>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</si>
  <si>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</si>
  <si>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</si>
  <si>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</si>
  <si>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</si>
  <si>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</si>
  <si>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</si>
  <si>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</si>
  <si>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</si>
  <si>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</si>
  <si>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</si>
  <si>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</si>
  <si>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</si>
  <si>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</si>
  <si>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</si>
  <si>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</si>
  <si>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</si>
  <si>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</si>
  <si>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</si>
  <si>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</si>
  <si>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</si>
  <si>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</si>
  <si>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</si>
  <si>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</si>
  <si>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</si>
  <si>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</si>
  <si>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</si>
  <si>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</si>
  <si>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</si>
  <si>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</si>
  <si>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</si>
  <si>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</si>
  <si>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</si>
  <si>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</si>
  <si>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</si>
  <si>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</si>
  <si>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</si>
  <si>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</si>
  <si>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</si>
  <si>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</si>
  <si>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</si>
  <si>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</si>
  <si>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</si>
  <si>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</si>
  <si>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</si>
  <si>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</si>
  <si>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</si>
  <si>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</si>
  <si>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</si>
  <si>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</si>
  <si>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</si>
  <si>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</si>
  <si>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</si>
  <si>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</si>
  <si>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</si>
  <si>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</si>
  <si>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</si>
  <si>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</si>
  <si>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</si>
  <si>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</si>
  <si>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</si>
  <si>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</si>
  <si>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</si>
  <si>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</si>
  <si>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</si>
  <si>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</si>
  <si>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</si>
  <si>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</si>
  <si>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</si>
  <si>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</si>
  <si>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</si>
  <si>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</si>
  <si>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</si>
  <si>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</si>
  <si>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</si>
  <si>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</si>
  <si>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</si>
  <si>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</si>
  <si>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</si>
  <si>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</si>
  <si>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</si>
  <si>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</si>
  <si>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</si>
  <si>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</si>
  <si>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</si>
  <si>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</si>
  <si>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</si>
  <si>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</si>
  <si>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</si>
  <si>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</si>
  <si>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</si>
  <si>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</si>
  <si>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</si>
  <si>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</si>
  <si>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</si>
  <si>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</si>
  <si>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</si>
  <si>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</si>
  <si>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</si>
  <si>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</si>
  <si>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</si>
  <si>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</si>
  <si>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</si>
  <si>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</si>
  <si>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</si>
  <si>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</si>
  <si>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</si>
  <si>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</si>
  <si>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</si>
  <si>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</si>
  <si>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</si>
  <si>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</si>
  <si>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</si>
  <si>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</si>
  <si>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</si>
  <si>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</si>
  <si>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</si>
  <si>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</si>
  <si>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</si>
  <si>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</si>
  <si>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</si>
  <si>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</si>
  <si>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</si>
  <si>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</si>
  <si>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</si>
  <si>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</si>
  <si>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</si>
  <si>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</si>
  <si>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</si>
  <si>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</si>
  <si>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</si>
  <si>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</si>
  <si>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</si>
  <si>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</si>
  <si>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</si>
  <si>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</si>
  <si>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</si>
  <si>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</si>
  <si>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</si>
  <si>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</si>
  <si>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</si>
  <si>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</si>
  <si>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</si>
  <si>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</si>
  <si>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</si>
  <si>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</si>
  <si>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</si>
  <si>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</si>
  <si>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</si>
  <si>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</si>
  <si>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</si>
  <si>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</si>
  <si>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</si>
  <si>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</si>
  <si>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</si>
  <si>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</si>
  <si>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</si>
  <si>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</si>
  <si>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</si>
  <si>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</si>
  <si>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</si>
  <si>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</si>
  <si>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</si>
  <si>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</si>
  <si>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</si>
  <si>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</si>
  <si>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</si>
  <si>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</si>
  <si>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</si>
  <si>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</si>
  <si>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</si>
  <si>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</si>
  <si>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</si>
  <si>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</si>
  <si>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</si>
  <si>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</si>
  <si>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</si>
  <si>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</si>
  <si>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</si>
  <si>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</si>
  <si>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</si>
  <si>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</si>
  <si>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</si>
  <si>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</si>
  <si>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</si>
  <si>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</si>
  <si>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</si>
  <si>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</si>
  <si>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</si>
  <si>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</si>
  <si>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</si>
  <si>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</si>
  <si>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</si>
  <si>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</si>
  <si>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</si>
  <si>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</si>
  <si>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</si>
  <si>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</si>
  <si>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</si>
  <si>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</si>
  <si>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</si>
  <si>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</si>
  <si>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</si>
  <si>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</si>
  <si>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</si>
  <si>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</si>
  <si>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</si>
  <si>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</si>
  <si>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</si>
  <si>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</si>
  <si>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</si>
  <si>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</si>
  <si>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</si>
  <si>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</si>
  <si>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</si>
  <si>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</si>
  <si>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</si>
  <si>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</si>
  <si>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</si>
  <si>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</si>
  <si>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</si>
  <si>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</si>
  <si>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</si>
  <si>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</si>
  <si>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</si>
  <si>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</si>
  <si>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</si>
  <si>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</si>
  <si>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</si>
  <si>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</si>
  <si>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</si>
  <si>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</si>
  <si>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</si>
  <si>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</si>
  <si>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</si>
  <si>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</si>
  <si>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</si>
  <si>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</si>
  <si>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</si>
  <si>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</si>
  <si>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</si>
  <si>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</si>
  <si>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</si>
  <si>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</si>
  <si>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</si>
  <si>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</si>
  <si>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</si>
  <si>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</si>
  <si>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</si>
  <si>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</si>
  <si>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</si>
  <si>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</si>
  <si>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</si>
  <si>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</si>
  <si>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</si>
  <si>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</si>
  <si>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</si>
  <si>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</si>
  <si>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</si>
  <si>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</si>
  <si>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</si>
  <si>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</si>
  <si>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</si>
  <si>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</si>
  <si>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</si>
  <si>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</si>
  <si>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</si>
  <si>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</si>
  <si>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</si>
  <si>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</si>
  <si>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</si>
  <si>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</si>
  <si>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</si>
  <si>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</si>
  <si>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</si>
  <si>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</si>
  <si>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</si>
  <si>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</si>
  <si>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</si>
  <si>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</si>
  <si>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</si>
  <si>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</si>
  <si>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</si>
  <si>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</si>
  <si>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</si>
  <si>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</si>
  <si>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</si>
  <si>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</si>
  <si>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</si>
  <si>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</si>
  <si>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</si>
  <si>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</si>
  <si>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</si>
  <si>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</si>
  <si>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</si>
  <si>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</si>
  <si>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</si>
  <si>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</si>
  <si>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</si>
  <si>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</si>
  <si>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</si>
  <si>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</si>
  <si>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</si>
  <si>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</si>
  <si>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</si>
  <si>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</si>
  <si>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</si>
  <si>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</si>
  <si>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</si>
  <si>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</si>
  <si>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</si>
  <si>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</si>
  <si>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</si>
  <si>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</si>
  <si>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</si>
  <si>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</si>
  <si>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</si>
  <si>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</si>
  <si>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</si>
  <si>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</si>
  <si>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</si>
  <si>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</si>
  <si>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</si>
  <si>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</si>
  <si>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</si>
  <si>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</si>
  <si>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</si>
  <si>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</si>
  <si>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</si>
  <si>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</si>
  <si>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</si>
  <si>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</si>
  <si>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</si>
  <si>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</si>
  <si>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</si>
  <si>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</si>
  <si>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</si>
  <si>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</si>
  <si>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</si>
  <si>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</si>
  <si>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</si>
  <si>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</si>
  <si>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</si>
  <si>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IPSI  EITERRA JAWAIPIA</t>
  </si>
  <si>
    <t>FUNDACION LUZ Y VIDA FULVID</t>
  </si>
  <si>
    <t>ASOCIACIÓN DE AUTORIDADES TRADICIONALES INDÍGENAS WAYUU SUULIWO’U LAULAAYUU</t>
  </si>
  <si>
    <t>IPSI EITERRA JAWAPIA</t>
  </si>
  <si>
    <t>IPS INDÍGENA CENTRO EPIDEMIOLÓGICO Y DE SALUD INTEGRAL JEKEET AKUAITA</t>
  </si>
  <si>
    <t>CPS N°019/2019</t>
  </si>
  <si>
    <t>CPS. N°017/2017</t>
  </si>
  <si>
    <t xml:space="preserve">CPS No 012-2018 </t>
  </si>
  <si>
    <t xml:space="preserve">CPE No 043-2018 </t>
  </si>
  <si>
    <t xml:space="preserve">003 DE 2018 </t>
  </si>
  <si>
    <t>161</t>
  </si>
  <si>
    <t>Apoyo y orientación al programa de enfoque comunitario, primera infancia y familiar para la atención y el cuidado de niños, niñas y madres gestantes vinculados a la I.P.S.i Eiterra Jawapia</t>
  </si>
  <si>
    <t>Fortalecimiento a la cualificaci{on del talento humano que trabaja vincullado a la atención integral de la primera infancia en la Fundación Luz y Vida</t>
  </si>
  <si>
    <t>Atención, formación y acompañamiento a niños, niñas y la familia en la primera infancia y adolescentes de las comunidades Étnicas en el municipio de Riohacha.</t>
  </si>
  <si>
    <t>Prestación de servicios de apoyo Psicosocial, atención y orientación personalizada y familiar a los usuarios de la I.P.S.I Eiterra Jawapia</t>
  </si>
  <si>
    <t>Caracterización a las Familias Adscrita a la IPSI Jekeet Akuaita para la Atención Integral a la Primera Infancia y Mejora a la Calidad de Vida de los Infantes y Adolescentes</t>
  </si>
  <si>
    <t>333</t>
  </si>
  <si>
    <t>Prestar los Servicios de Educación Inicial en el marco de la Atención Integral en los Hogares Comunitarios de Bienestar Integrales ( Cualificación)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</si>
  <si>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SHIRLEY MAGDELEINE SIERRA PALACIO</t>
  </si>
  <si>
    <t>FIRMA DIGITAL EN LOS DEMAS DOCUMENTOS YA QUE AQUÍ NO ES POSIBLE</t>
  </si>
  <si>
    <t>Cra 11 N°13-63</t>
  </si>
  <si>
    <t>3105290449</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</si>
  <si>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</si>
  <si>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2021-44-44001452020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</si>
</sst>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8" zoomScale="85" zoomScaleNormal="85" zoomScaleSheetLayoutView="40" zoomScalePageLayoutView="40" workbookViewId="0">
      <selection activeCell="L37" sqref="L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2699</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900855789</v>
      </c>
      <c r="C20" s="5"/>
      <c r="D20" s="73"/>
      <c r="E20" s="5"/>
      <c r="F20" s="5"/>
      <c r="G20" s="5"/>
      <c r="H20" s="243"/>
      <c r="I20" s="149" t="s">
        <v>1154</v>
      </c>
      <c r="J20" s="150" t="s">
        <v>706</v>
      </c>
      <c r="K20" s="151">
        <v>2552406000</v>
      </c>
      <c r="L20" s="152"/>
      <c r="M20" s="152">
        <v>44561</v>
      </c>
      <c r="N20" s="135">
        <f>+(M20-L20)/30</f>
        <v>1485.3666666666666</v>
      </c>
      <c r="O20" s="138"/>
      <c r="U20" s="134"/>
      <c r="V20" s="105">
        <f ca="1">NOW()</f>
        <v>44191.678720254633</v>
      </c>
      <c r="W20" s="105">
        <f ca="1">NOW()</f>
        <v>44191.678720254633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HEFZIBA GUAJIRA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2698</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32</v>
      </c>
      <c r="D48" s="121" t="s">
        <v>2681</v>
      </c>
      <c r="E48" s="145">
        <v>42767</v>
      </c>
      <c r="F48" s="145">
        <v>42977</v>
      </c>
      <c r="G48" s="160">
        <f>IF(AND(E48&lt;&gt;"",F48&lt;&gt;""),((F48-E48)/30),"")</f>
        <v>7</v>
      </c>
      <c r="H48" s="122" t="s">
        <v>2687</v>
      </c>
      <c r="I48" s="113" t="s">
        <v>1154</v>
      </c>
      <c r="J48" s="113" t="s">
        <v>698</v>
      </c>
      <c r="K48" s="116">
        <v>28000000</v>
      </c>
      <c r="L48" s="115" t="s">
        <v>1148</v>
      </c>
      <c r="M48" s="117">
        <v>1</v>
      </c>
      <c r="N48" s="115" t="s">
        <v>2634</v>
      </c>
      <c r="O48" s="115" t="s">
        <v>26</v>
      </c>
      <c r="P48" s="78"/>
    </row>
    <row r="49" spans="1:16" s="6" customFormat="1" ht="24.75" customHeight="1" x14ac:dyDescent="0.25">
      <c r="A49" s="143">
        <v>2</v>
      </c>
      <c r="B49" s="122" t="s">
        <v>2677</v>
      </c>
      <c r="C49" s="112" t="s">
        <v>32</v>
      </c>
      <c r="D49" s="121" t="s">
        <v>2682</v>
      </c>
      <c r="E49" s="145">
        <v>42795</v>
      </c>
      <c r="F49" s="145">
        <v>43038</v>
      </c>
      <c r="G49" s="160">
        <f t="shared" ref="G49:G50" si="2">IF(AND(E49&lt;&gt;"",F49&lt;&gt;""),((F49-E49)/30),"")</f>
        <v>8.1</v>
      </c>
      <c r="H49" s="122" t="s">
        <v>2688</v>
      </c>
      <c r="I49" s="113" t="s">
        <v>1154</v>
      </c>
      <c r="J49" s="113" t="s">
        <v>698</v>
      </c>
      <c r="K49" s="116">
        <v>16000000</v>
      </c>
      <c r="L49" s="115" t="s">
        <v>1148</v>
      </c>
      <c r="M49" s="117">
        <v>1</v>
      </c>
      <c r="N49" s="115" t="s">
        <v>2634</v>
      </c>
      <c r="O49" s="115" t="s">
        <v>26</v>
      </c>
      <c r="P49" s="78"/>
    </row>
    <row r="50" spans="1:16" s="6" customFormat="1" ht="24.75" customHeight="1" x14ac:dyDescent="0.25">
      <c r="A50" s="143">
        <v>3</v>
      </c>
      <c r="B50" s="122" t="s">
        <v>2678</v>
      </c>
      <c r="C50" s="112" t="s">
        <v>32</v>
      </c>
      <c r="D50" s="121" t="s">
        <v>2683</v>
      </c>
      <c r="E50" s="145">
        <v>43115</v>
      </c>
      <c r="F50" s="145">
        <v>43449</v>
      </c>
      <c r="G50" s="160">
        <f t="shared" si="2"/>
        <v>11.133333333333333</v>
      </c>
      <c r="H50" s="122" t="s">
        <v>2689</v>
      </c>
      <c r="I50" s="113" t="s">
        <v>1154</v>
      </c>
      <c r="J50" s="113" t="s">
        <v>698</v>
      </c>
      <c r="K50" s="116">
        <v>247500000</v>
      </c>
      <c r="L50" s="115" t="s">
        <v>1148</v>
      </c>
      <c r="M50" s="117">
        <v>1</v>
      </c>
      <c r="N50" s="115" t="s">
        <v>2634</v>
      </c>
      <c r="O50" s="115" t="s">
        <v>26</v>
      </c>
      <c r="P50" s="78"/>
    </row>
    <row r="51" spans="1:16" s="6" customFormat="1" ht="24.75" customHeight="1" outlineLevel="1" x14ac:dyDescent="0.25">
      <c r="A51" s="143">
        <v>4</v>
      </c>
      <c r="B51" s="122" t="s">
        <v>2679</v>
      </c>
      <c r="C51" s="112" t="s">
        <v>32</v>
      </c>
      <c r="D51" s="121" t="s">
        <v>2684</v>
      </c>
      <c r="E51" s="145">
        <v>43160</v>
      </c>
      <c r="F51" s="145">
        <v>43464</v>
      </c>
      <c r="G51" s="160">
        <f t="shared" ref="G51:G107" si="3">IF(AND(E51&lt;&gt;"",F51&lt;&gt;""),((F51-E51)/30),"")</f>
        <v>10.133333333333333</v>
      </c>
      <c r="H51" s="114" t="s">
        <v>2690</v>
      </c>
      <c r="I51" s="113" t="s">
        <v>1154</v>
      </c>
      <c r="J51" s="113" t="s">
        <v>698</v>
      </c>
      <c r="K51" s="116">
        <v>110000000</v>
      </c>
      <c r="L51" s="115" t="s">
        <v>1148</v>
      </c>
      <c r="M51" s="117">
        <v>1</v>
      </c>
      <c r="N51" s="115" t="s">
        <v>2634</v>
      </c>
      <c r="O51" s="115" t="s">
        <v>26</v>
      </c>
      <c r="P51" s="78"/>
    </row>
    <row r="52" spans="1:16" s="7" customFormat="1" ht="24.75" customHeight="1" outlineLevel="1" x14ac:dyDescent="0.25">
      <c r="A52" s="144">
        <v>5</v>
      </c>
      <c r="B52" s="122" t="s">
        <v>2680</v>
      </c>
      <c r="C52" s="112" t="s">
        <v>32</v>
      </c>
      <c r="D52" s="121" t="s">
        <v>2685</v>
      </c>
      <c r="E52" s="145">
        <v>43115</v>
      </c>
      <c r="F52" s="145">
        <v>43435</v>
      </c>
      <c r="G52" s="160">
        <f t="shared" si="3"/>
        <v>10.666666666666666</v>
      </c>
      <c r="H52" s="119" t="s">
        <v>2691</v>
      </c>
      <c r="I52" s="113" t="s">
        <v>1154</v>
      </c>
      <c r="J52" s="113" t="s">
        <v>698</v>
      </c>
      <c r="K52" s="116">
        <v>150000000</v>
      </c>
      <c r="L52" s="115" t="s">
        <v>1148</v>
      </c>
      <c r="M52" s="117">
        <v>1</v>
      </c>
      <c r="N52" s="115" t="s">
        <v>2634</v>
      </c>
      <c r="O52" s="115" t="s">
        <v>26</v>
      </c>
      <c r="P52" s="79"/>
    </row>
    <row r="53" spans="1:16" s="7" customFormat="1" ht="24.75" customHeight="1" outlineLevel="1" x14ac:dyDescent="0.25">
      <c r="A53" s="144">
        <v>6</v>
      </c>
      <c r="B53" s="122" t="s">
        <v>2665</v>
      </c>
      <c r="C53" s="112" t="s">
        <v>31</v>
      </c>
      <c r="D53" s="121" t="s">
        <v>2686</v>
      </c>
      <c r="E53" s="145">
        <v>43903</v>
      </c>
      <c r="F53" s="145">
        <v>44195</v>
      </c>
      <c r="G53" s="160">
        <f t="shared" si="3"/>
        <v>9.7333333333333325</v>
      </c>
      <c r="H53" s="119" t="s">
        <v>2691</v>
      </c>
      <c r="I53" s="113" t="s">
        <v>1154</v>
      </c>
      <c r="J53" s="113" t="s">
        <v>706</v>
      </c>
      <c r="K53" s="116">
        <v>4258724427</v>
      </c>
      <c r="L53" s="115" t="s">
        <v>26</v>
      </c>
      <c r="M53" s="117">
        <v>0.4</v>
      </c>
      <c r="N53" s="115" t="s">
        <v>1151</v>
      </c>
      <c r="O53" s="115" t="s">
        <v>1148</v>
      </c>
      <c r="P53" s="79"/>
    </row>
    <row r="54" spans="1:16" s="7" customFormat="1" ht="24.75" customHeight="1" outlineLevel="1" x14ac:dyDescent="0.25">
      <c r="A54" s="144">
        <v>7</v>
      </c>
      <c r="B54" s="111" t="s">
        <v>2665</v>
      </c>
      <c r="C54" s="112" t="s">
        <v>31</v>
      </c>
      <c r="D54" s="110" t="s">
        <v>2692</v>
      </c>
      <c r="E54" s="145">
        <v>44180</v>
      </c>
      <c r="F54" s="145">
        <v>44773</v>
      </c>
      <c r="G54" s="160">
        <f t="shared" si="3"/>
        <v>19.766666666666666</v>
      </c>
      <c r="H54" s="114" t="s">
        <v>2693</v>
      </c>
      <c r="I54" s="113" t="s">
        <v>1154</v>
      </c>
      <c r="J54" s="113" t="s">
        <v>706</v>
      </c>
      <c r="K54" s="118">
        <v>1329832062</v>
      </c>
      <c r="L54" s="115" t="s">
        <v>1148</v>
      </c>
      <c r="M54" s="117">
        <v>1</v>
      </c>
      <c r="N54" s="115" t="s">
        <v>1151</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2686</v>
      </c>
      <c r="E114" s="145">
        <v>43903</v>
      </c>
      <c r="F114" s="145">
        <v>44195</v>
      </c>
      <c r="G114" s="160">
        <f>IF(AND(E114&lt;&gt;"",F114&lt;&gt;""),((F114-E114)/30),"")</f>
        <v>9.7333333333333325</v>
      </c>
      <c r="H114" s="122" t="s">
        <v>2691</v>
      </c>
      <c r="I114" s="121" t="s">
        <v>1154</v>
      </c>
      <c r="J114" s="121" t="s">
        <v>706</v>
      </c>
      <c r="K114" s="123">
        <v>4258724427</v>
      </c>
      <c r="L114" s="100">
        <f>+IF(AND(K114&gt;0,O114="Ejecución"),(K114/877802)*Tabla28[[#This Row],[% participación]],IF(AND(K114&gt;0,O114&lt;&gt;"Ejecución"),"-",""))</f>
        <v>1940.6309974231092</v>
      </c>
      <c r="M114" s="124" t="s">
        <v>26</v>
      </c>
      <c r="N114" s="173">
        <v>0.4</v>
      </c>
      <c r="O114" s="162" t="s">
        <v>1150</v>
      </c>
      <c r="P114" s="78"/>
    </row>
    <row r="115" spans="1:16" s="6" customFormat="1" ht="24.75" customHeight="1" x14ac:dyDescent="0.25">
      <c r="A115" s="143">
        <v>2</v>
      </c>
      <c r="B115" s="161" t="s">
        <v>2665</v>
      </c>
      <c r="C115" s="163" t="s">
        <v>31</v>
      </c>
      <c r="D115" s="63" t="s">
        <v>2692</v>
      </c>
      <c r="E115" s="145">
        <v>44180</v>
      </c>
      <c r="F115" s="145">
        <v>44773</v>
      </c>
      <c r="G115" s="160">
        <f t="shared" ref="G115:G116" si="4">IF(AND(E115&lt;&gt;"",F115&lt;&gt;""),((F115-E115)/30),"")</f>
        <v>19.766666666666666</v>
      </c>
      <c r="H115" s="64" t="s">
        <v>2693</v>
      </c>
      <c r="I115" s="63" t="s">
        <v>1154</v>
      </c>
      <c r="J115" s="63" t="s">
        <v>706</v>
      </c>
      <c r="K115" s="68">
        <v>1329832062</v>
      </c>
      <c r="L115" s="100">
        <f>+IF(AND(K115&gt;0,O115="Ejecución"),(K115/877802)*Tabla28[[#This Row],[% participación]],IF(AND(K115&gt;0,O115&lt;&gt;"Ejecución"),"-",""))</f>
        <v>1514.9567465100331</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76572180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42480</v>
      </c>
      <c r="D193" s="5"/>
      <c r="E193" s="126">
        <v>1223</v>
      </c>
      <c r="F193" s="5"/>
      <c r="G193" s="5"/>
      <c r="H193" s="147" t="s">
        <v>2694</v>
      </c>
      <c r="J193" s="5"/>
      <c r="K193" s="127">
        <v>43903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8" t="s">
        <v>2696</v>
      </c>
      <c r="J211" s="27" t="s">
        <v>2622</v>
      </c>
      <c r="K211" s="148"/>
      <c r="L211" s="21"/>
      <c r="M211" s="21"/>
      <c r="N211" s="21"/>
      <c r="O211" s="8"/>
    </row>
    <row r="212" spans="1:15" x14ac:dyDescent="0.25">
      <c r="A212" s="9"/>
      <c r="B212" s="27" t="s">
        <v>2619</v>
      </c>
      <c r="C212" s="147" t="s">
        <v>2694</v>
      </c>
      <c r="D212" s="21"/>
      <c r="G212" s="27" t="s">
        <v>2621</v>
      </c>
      <c r="H212" s="148" t="s">
        <v>2697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2020-12-26T21:17:23Z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