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<sst xmlns="http://schemas.openxmlformats.org/spreadsheetml/2006/main" count="3120" uniqueCount="2704">
  <si>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</si>
  <si>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</si>
  <si>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</si>
  <si>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</si>
  <si>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</si>
  <si>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</si>
  <si>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</si>
  <si>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</si>
  <si>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</si>
  <si>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</si>
  <si>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</si>
  <si>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</si>
  <si>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</si>
  <si>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</si>
  <si>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</si>
  <si>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</si>
  <si>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</si>
  <si>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</si>
  <si>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</si>
  <si>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</si>
  <si>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</si>
  <si>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</si>
  <si>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</si>
  <si>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</si>
  <si>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</si>
  <si>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</si>
  <si>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</si>
  <si>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</si>
  <si>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</si>
  <si>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</si>
  <si>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</si>
  <si>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</si>
  <si>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</si>
  <si>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</si>
  <si>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</si>
  <si>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</si>
  <si>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</si>
  <si>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</si>
  <si>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</si>
  <si>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</si>
  <si>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</si>
  <si>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</si>
  <si>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</si>
  <si>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</si>
  <si>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</si>
  <si>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</si>
  <si>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</si>
  <si>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</si>
  <si>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</si>
  <si>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</si>
  <si>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</si>
  <si>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</si>
  <si>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</si>
  <si>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</si>
  <si>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</si>
  <si>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</si>
  <si>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</si>
  <si>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</si>
  <si>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</si>
  <si>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</si>
  <si>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</si>
  <si>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</si>
  <si>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</si>
  <si>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</si>
  <si>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</si>
  <si>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</si>
  <si>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</si>
  <si>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</si>
  <si>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</si>
  <si>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</si>
  <si>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</si>
  <si>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</si>
  <si>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</si>
  <si>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</si>
  <si>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</si>
  <si>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</si>
  <si>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</si>
  <si>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</si>
  <si>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</si>
  <si>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</si>
  <si>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</si>
  <si>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</si>
  <si>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</si>
  <si>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</si>
  <si>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</si>
  <si>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</si>
  <si>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</si>
  <si>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</si>
  <si>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</si>
  <si>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</si>
  <si>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</si>
  <si>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</si>
  <si>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</si>
  <si>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</si>
  <si>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</si>
  <si>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</si>
  <si>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</si>
  <si>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</si>
  <si>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</si>
  <si>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</si>
  <si>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</si>
  <si>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</si>
  <si>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</si>
  <si>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</si>
  <si>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</si>
  <si>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</si>
  <si>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</si>
  <si>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</si>
  <si>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</si>
  <si>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</si>
  <si>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</si>
  <si>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</si>
  <si>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</si>
  <si>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</si>
  <si>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</si>
  <si>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</si>
  <si>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</si>
  <si>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</si>
  <si>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</si>
  <si>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</si>
  <si>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</si>
  <si>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</si>
  <si>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</si>
  <si>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</si>
  <si>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</si>
  <si>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</si>
  <si>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</si>
  <si>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</si>
  <si>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</si>
  <si>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</si>
  <si>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</si>
  <si>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</si>
  <si>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</si>
  <si>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</si>
  <si>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</si>
  <si>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</si>
  <si>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</si>
  <si>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</si>
  <si>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</si>
  <si>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</si>
  <si>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</si>
  <si>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</si>
  <si>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</si>
  <si>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</si>
  <si>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</si>
  <si>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</si>
  <si>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</si>
  <si>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</si>
  <si>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</si>
  <si>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</si>
  <si>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</si>
  <si>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</si>
  <si>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</si>
  <si>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</si>
  <si>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</si>
  <si>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</si>
  <si>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</si>
  <si>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</si>
  <si>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</si>
  <si>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</si>
  <si>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</si>
  <si>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</si>
  <si>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</si>
  <si>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</si>
  <si>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</si>
  <si>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</si>
  <si>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</si>
  <si>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</si>
  <si>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</si>
  <si>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</si>
  <si>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</si>
  <si>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</si>
  <si>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</si>
  <si>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</si>
  <si>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</si>
  <si>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</si>
  <si>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</si>
  <si>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</si>
  <si>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</si>
  <si>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</si>
  <si>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</si>
  <si>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</si>
  <si>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</si>
  <si>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</si>
  <si>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</si>
  <si>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</si>
  <si>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</si>
  <si>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</si>
  <si>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</si>
  <si>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</si>
  <si>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</si>
  <si>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</si>
  <si>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</si>
  <si>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</si>
  <si>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</si>
  <si>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</si>
  <si>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</si>
  <si>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</si>
  <si>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</si>
  <si>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</si>
  <si>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</si>
  <si>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</si>
  <si>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</si>
  <si>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</si>
  <si>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</si>
  <si>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</si>
  <si>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</si>
  <si>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</si>
  <si>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</si>
  <si>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</si>
  <si>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</si>
  <si>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</si>
  <si>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</si>
  <si>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</si>
  <si>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</si>
  <si>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</si>
  <si>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</si>
  <si>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</si>
  <si>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</si>
  <si>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</si>
  <si>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</si>
  <si>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</si>
  <si>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</si>
  <si>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</si>
  <si>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</si>
  <si>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</si>
  <si>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</si>
  <si>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</si>
  <si>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</si>
  <si>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</si>
  <si>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</si>
  <si>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</si>
  <si>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</si>
  <si>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</si>
  <si>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</si>
  <si>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</si>
  <si>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</si>
  <si>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</si>
  <si>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</si>
  <si>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</si>
  <si>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</si>
  <si>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</si>
  <si>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</si>
  <si>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</si>
  <si>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</si>
  <si>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</si>
  <si>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</si>
  <si>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</si>
  <si>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</si>
  <si>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</si>
  <si>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</si>
  <si>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</si>
  <si>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</si>
  <si>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</si>
  <si>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</si>
  <si>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</si>
  <si>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</si>
  <si>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</si>
  <si>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</si>
  <si>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</si>
  <si>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</si>
  <si>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</si>
  <si>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</si>
  <si>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</si>
  <si>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</si>
  <si>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</si>
  <si>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</si>
  <si>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</si>
  <si>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</si>
  <si>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</si>
  <si>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</si>
  <si>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</si>
  <si>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</si>
  <si>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</si>
  <si>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</si>
  <si>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</si>
  <si>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</si>
  <si>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</si>
  <si>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</si>
  <si>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</si>
  <si>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</si>
  <si>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</si>
  <si>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</si>
  <si>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</si>
  <si>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</si>
  <si>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</si>
  <si>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</si>
  <si>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</si>
  <si>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</si>
  <si>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</si>
  <si>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</si>
  <si>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</si>
  <si>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</si>
  <si>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</si>
  <si>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</si>
  <si>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</si>
  <si>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</si>
  <si>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</si>
  <si>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</si>
  <si>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</si>
  <si>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</si>
  <si>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</si>
  <si>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</si>
  <si>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</si>
  <si>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</si>
  <si>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</si>
  <si>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</si>
  <si>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</si>
  <si>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</si>
  <si>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</si>
  <si>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</si>
  <si>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</si>
  <si>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</si>
  <si>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</si>
  <si>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</si>
  <si>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</si>
  <si>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</si>
  <si>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</si>
  <si>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</si>
  <si>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</si>
  <si>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</si>
  <si>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</si>
  <si>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</si>
  <si>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</si>
  <si>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</si>
  <si>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</si>
  <si>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</si>
  <si>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</si>
  <si>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</si>
  <si>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</si>
  <si>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</si>
  <si>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</si>
  <si>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</si>
  <si>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</si>
  <si>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</si>
  <si>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</si>
  <si>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</si>
  <si>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</si>
  <si>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</si>
  <si>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</si>
  <si>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</si>
  <si>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</si>
  <si>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</si>
  <si>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</si>
  <si>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</si>
  <si>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</si>
  <si>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</si>
  <si>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</si>
  <si>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</si>
  <si>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</si>
  <si>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</si>
  <si>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</si>
  <si>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</si>
  <si>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</si>
  <si>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</si>
  <si>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</si>
  <si>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</si>
  <si>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</si>
  <si>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</si>
  <si>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</si>
  <si>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</si>
  <si>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</si>
  <si>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</si>
  <si>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</si>
  <si>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</si>
  <si>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</si>
  <si>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</si>
  <si>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</si>
  <si>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</si>
  <si>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</si>
  <si>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</si>
  <si>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</si>
  <si>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</si>
  <si>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</si>
  <si>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</si>
  <si>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</si>
  <si>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</si>
  <si>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</si>
  <si>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</si>
  <si>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</si>
  <si>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</si>
  <si>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</si>
  <si>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</si>
  <si>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</si>
  <si>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</si>
  <si>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</si>
  <si>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</si>
  <si>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</si>
  <si>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</si>
  <si>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</si>
  <si>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</si>
  <si>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</si>
  <si>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</si>
  <si>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</si>
  <si>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</si>
  <si>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</si>
  <si>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</si>
  <si>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</si>
  <si>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</si>
  <si>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</si>
  <si>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</si>
  <si>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</si>
  <si>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</si>
  <si>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</si>
  <si>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</si>
  <si>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</si>
  <si>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</si>
  <si>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</si>
  <si>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</si>
  <si>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</si>
  <si>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</si>
  <si>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</si>
  <si>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</si>
  <si>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</si>
  <si>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</si>
  <si>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</si>
  <si>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</si>
  <si>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</si>
  <si>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</si>
  <si>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</si>
  <si>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</si>
  <si>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</si>
  <si>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</si>
  <si>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</si>
  <si>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</si>
  <si>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</si>
  <si>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</si>
  <si>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</si>
  <si>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</si>
  <si>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</si>
  <si>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</si>
  <si>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</si>
  <si>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</si>
  <si>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</si>
  <si>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</si>
  <si>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</si>
  <si>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</si>
  <si>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</si>
  <si>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</si>
  <si>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</si>
  <si>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</si>
  <si>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</si>
  <si>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</si>
  <si>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</si>
  <si>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</si>
  <si>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</si>
  <si>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</si>
  <si>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</si>
  <si>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</si>
  <si>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</si>
  <si>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</si>
  <si>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</si>
  <si>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</si>
  <si>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</si>
  <si>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</si>
  <si>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</si>
  <si>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</si>
  <si>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</si>
  <si>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</si>
  <si>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</si>
  <si>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</si>
  <si>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</si>
  <si>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</si>
  <si>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</si>
  <si>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</si>
  <si>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</si>
  <si>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</si>
  <si>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</si>
  <si>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</si>
  <si>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</si>
  <si>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</si>
  <si>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</si>
  <si>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</si>
  <si>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</si>
  <si>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</si>
  <si>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</si>
  <si>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</si>
  <si>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</si>
  <si>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</si>
  <si>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</si>
  <si>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</si>
  <si>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</si>
  <si>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</si>
  <si>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</si>
  <si>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</si>
  <si>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</si>
  <si>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</si>
  <si>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</si>
  <si>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</si>
  <si>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</si>
  <si>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</si>
  <si>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</si>
  <si>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</si>
  <si>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</si>
  <si>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</si>
  <si>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</si>
  <si>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</si>
  <si>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</si>
  <si>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</si>
  <si>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</si>
  <si>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</si>
  <si>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</si>
  <si>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</si>
  <si>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</si>
  <si>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</si>
  <si>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</si>
  <si>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</si>
  <si>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</si>
  <si>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</si>
  <si>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</si>
  <si>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</si>
  <si>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</si>
  <si>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</si>
  <si>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</si>
  <si>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</si>
  <si>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</si>
  <si>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</si>
  <si>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</si>
  <si>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</si>
  <si>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</si>
  <si>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</si>
  <si>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</si>
  <si>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</si>
  <si>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</si>
  <si>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</si>
  <si>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</si>
  <si>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</si>
  <si>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</si>
  <si>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</si>
  <si>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</si>
  <si>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</si>
  <si>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</si>
  <si>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</si>
  <si>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</si>
  <si>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</si>
  <si>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</si>
  <si>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</si>
  <si>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</si>
  <si>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</si>
  <si>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</si>
  <si>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</si>
  <si>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</si>
  <si>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</si>
  <si>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</si>
  <si>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</si>
  <si>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</si>
  <si>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</si>
  <si>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</si>
  <si>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</si>
  <si>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</si>
  <si>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</si>
  <si>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</si>
  <si>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</si>
  <si>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</si>
  <si>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</si>
  <si>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</si>
  <si>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</si>
  <si>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</si>
  <si>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</si>
  <si>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</si>
  <si>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</si>
  <si>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</si>
  <si>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</si>
  <si>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</si>
  <si>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</si>
  <si>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</si>
  <si>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</si>
  <si>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</si>
  <si>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</si>
  <si>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</si>
  <si>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</si>
  <si>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</si>
  <si>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</si>
  <si>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</si>
  <si>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</si>
  <si>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</si>
  <si>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</si>
  <si>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</si>
  <si>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</si>
  <si>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</si>
  <si>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</si>
  <si>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</si>
  <si>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</si>
  <si>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</si>
  <si>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</si>
  <si>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</si>
  <si>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</si>
  <si>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</si>
  <si>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</si>
  <si>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</si>
  <si>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</si>
  <si>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</si>
  <si>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</si>
  <si>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</si>
  <si>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</si>
  <si>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</si>
  <si>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</si>
  <si>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</si>
  <si>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</si>
  <si>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</si>
  <si>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</si>
  <si>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</si>
  <si>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</si>
  <si>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</si>
  <si>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</si>
  <si>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</si>
  <si>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</si>
  <si>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</si>
  <si>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</si>
  <si>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</si>
  <si>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</si>
  <si>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</si>
  <si>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</si>
  <si>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</si>
  <si>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</si>
  <si>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</si>
  <si>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</si>
  <si>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</si>
  <si>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</si>
  <si>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</si>
  <si>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</si>
  <si>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</si>
  <si>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</si>
  <si>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</si>
  <si>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</si>
  <si>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</si>
  <si>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</si>
  <si>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</si>
  <si>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</si>
  <si>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</si>
  <si>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</si>
  <si>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</si>
  <si>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</si>
  <si>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</si>
  <si>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</si>
  <si>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</si>
  <si>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</si>
  <si>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</si>
  <si>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</si>
  <si>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</si>
  <si>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</si>
  <si>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</si>
  <si>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</si>
  <si>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</si>
  <si>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</si>
  <si>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</si>
  <si>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</si>
  <si>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</si>
  <si>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</si>
  <si>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</si>
  <si>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</si>
  <si>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</si>
  <si>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</si>
  <si>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</si>
  <si>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</si>
  <si>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</si>
  <si>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</si>
  <si>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</si>
  <si>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</si>
  <si>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</si>
  <si>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</si>
  <si>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</si>
  <si>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</si>
  <si>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</si>
  <si>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</si>
  <si>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</si>
  <si>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</si>
  <si>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</si>
  <si>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</si>
  <si>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</si>
  <si>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</si>
  <si>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</si>
  <si>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</si>
  <si>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</si>
  <si>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</si>
  <si>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</si>
  <si>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</si>
  <si>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</si>
  <si>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</si>
  <si>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</si>
  <si>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</si>
  <si>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</si>
  <si>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</si>
  <si>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</si>
  <si>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</si>
  <si>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</si>
  <si>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</si>
  <si>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</si>
  <si>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</si>
  <si>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</si>
  <si>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</si>
  <si>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</si>
  <si>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</si>
  <si>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</si>
  <si>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</si>
  <si>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</si>
  <si>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</si>
  <si>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</si>
  <si>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</si>
  <si>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</si>
  <si>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</si>
  <si>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</si>
  <si>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</si>
  <si>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</si>
  <si>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</si>
  <si>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</si>
  <si>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</si>
  <si>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</si>
  <si>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</si>
  <si>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</si>
  <si>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</si>
  <si>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</si>
  <si>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</si>
  <si>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</si>
  <si>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</si>
  <si>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</si>
  <si>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</si>
  <si>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</si>
  <si>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</si>
  <si>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</si>
  <si>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</si>
  <si>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</si>
  <si>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</si>
  <si>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</si>
  <si>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</si>
  <si>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</si>
  <si>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</si>
  <si>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</si>
  <si>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</si>
  <si>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</si>
  <si>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</si>
  <si>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</si>
  <si>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</si>
  <si>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</si>
  <si>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</si>
  <si>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</si>
  <si>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</si>
  <si>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</si>
  <si>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</si>
  <si>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</si>
  <si>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</si>
  <si>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</si>
  <si>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</si>
  <si>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</si>
  <si>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</si>
  <si>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</si>
  <si>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</si>
  <si>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</si>
  <si>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</si>
  <si>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</si>
  <si>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</si>
  <si>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</si>
  <si>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</si>
  <si>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</si>
  <si>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</si>
  <si>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</si>
  <si>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</si>
  <si>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</si>
  <si>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</si>
  <si>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</si>
  <si>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</si>
  <si>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</si>
  <si>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</si>
  <si>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</si>
  <si>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</si>
  <si>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</si>
  <si>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</si>
  <si>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</si>
  <si>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</si>
  <si>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</si>
  <si>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</si>
  <si>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</si>
  <si>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</si>
  <si>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</si>
  <si>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</si>
  <si>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</si>
  <si>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</si>
  <si>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</si>
  <si>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</si>
  <si>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</si>
  <si>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</si>
  <si>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</si>
  <si>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</si>
  <si>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</si>
  <si>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</si>
  <si>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</si>
  <si>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</si>
  <si>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</si>
  <si>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</si>
  <si>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</si>
  <si>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</si>
  <si>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</si>
  <si>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</si>
  <si>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</si>
  <si>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</si>
  <si>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</si>
  <si>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</si>
  <si>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</si>
  <si>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</si>
  <si>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</si>
  <si>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</si>
  <si>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</si>
  <si>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</si>
  <si>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</si>
  <si>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</si>
  <si>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</si>
  <si>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</si>
  <si>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</si>
  <si>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</si>
  <si>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</si>
  <si>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</si>
  <si>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</si>
  <si>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</si>
  <si>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</si>
  <si>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</si>
  <si>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</si>
  <si>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</si>
  <si>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</si>
  <si>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</si>
  <si>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</si>
  <si>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</si>
  <si>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</si>
  <si>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</si>
  <si>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</si>
  <si>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</si>
  <si>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</si>
  <si>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</si>
  <si>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</si>
  <si>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</si>
  <si>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</si>
  <si>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</si>
  <si>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</si>
  <si>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</si>
  <si>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</si>
  <si>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</si>
  <si>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</si>
  <si>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</si>
  <si>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</si>
  <si>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</si>
  <si>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</si>
  <si>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</si>
  <si>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</si>
  <si>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</si>
  <si>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</si>
  <si>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</si>
  <si>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</si>
  <si>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</si>
  <si>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</si>
  <si>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</si>
  <si>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</si>
  <si>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</si>
  <si>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</si>
  <si>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</si>
  <si>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</si>
  <si>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</si>
  <si>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</si>
  <si>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</si>
  <si>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</si>
  <si>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</si>
  <si>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</si>
  <si>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</si>
  <si>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</si>
  <si>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</si>
  <si>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</si>
  <si>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</si>
  <si>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</si>
  <si>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</si>
  <si>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</si>
  <si>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</si>
  <si>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</si>
  <si>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</si>
  <si>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</si>
  <si>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</si>
  <si>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</si>
  <si>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</si>
  <si>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</si>
  <si>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</si>
  <si>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</si>
  <si>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</si>
  <si>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</si>
  <si>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</si>
  <si>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</si>
  <si>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</si>
  <si>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</si>
  <si>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</si>
  <si>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</si>
  <si>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</si>
  <si>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</si>
  <si>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</si>
  <si>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</si>
  <si>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</si>
  <si>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</si>
  <si>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</si>
  <si>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</si>
  <si>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</si>
  <si>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</si>
  <si>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</si>
  <si>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</si>
  <si>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</si>
  <si>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</si>
  <si>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</si>
  <si>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</si>
  <si>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</si>
  <si>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</si>
  <si>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</si>
  <si>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</si>
  <si>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</si>
  <si>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</si>
  <si>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</si>
  <si>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</si>
  <si>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</si>
  <si>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</si>
  <si>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</si>
  <si>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</si>
  <si>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</si>
  <si>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</si>
  <si>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</si>
  <si>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</si>
  <si>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</si>
  <si>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</si>
  <si>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</si>
  <si>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</si>
  <si>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</si>
  <si>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</si>
  <si>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</si>
  <si>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</si>
  <si>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</si>
  <si>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</si>
  <si>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</si>
  <si>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</si>
  <si>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</si>
  <si>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</si>
  <si>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</si>
  <si>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</si>
  <si>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</si>
  <si>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</si>
  <si>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</si>
  <si>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</si>
  <si>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</si>
  <si>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</si>
  <si>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</si>
  <si>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</si>
  <si>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</si>
  <si>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</si>
  <si>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</si>
  <si>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</si>
  <si>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</si>
  <si>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</si>
  <si>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</si>
  <si>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</si>
  <si>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</si>
  <si>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</si>
  <si>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</si>
  <si>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</si>
  <si>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</si>
  <si>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</si>
  <si>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</si>
  <si>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</si>
  <si>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</si>
  <si>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</si>
  <si>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</si>
  <si>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</si>
  <si>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</si>
  <si>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</si>
  <si>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</si>
  <si>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</si>
  <si>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</si>
  <si>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</si>
  <si>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</si>
  <si>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</si>
  <si>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</si>
  <si>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</si>
  <si>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</si>
  <si>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</si>
  <si>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</si>
  <si>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</si>
  <si>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</si>
  <si>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</si>
  <si>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</si>
  <si>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</si>
  <si>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</si>
  <si>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</si>
  <si>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</si>
  <si>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</si>
  <si>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</si>
  <si>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</si>
  <si>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</si>
  <si>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</si>
  <si>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</si>
  <si>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</si>
  <si>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</si>
  <si>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</si>
  <si>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</si>
  <si>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</si>
  <si>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</si>
  <si>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</si>
  <si>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</si>
  <si>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</si>
  <si>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</si>
  <si>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</si>
  <si>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</si>
  <si>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</si>
  <si>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</si>
  <si>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</si>
  <si>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</si>
  <si>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</si>
  <si>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</si>
  <si>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</si>
  <si>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</si>
  <si>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</si>
  <si>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</si>
  <si>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</si>
  <si>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</si>
  <si>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</si>
  <si>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</si>
  <si>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</si>
  <si>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</si>
  <si>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</si>
  <si>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</si>
  <si>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</si>
  <si>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</si>
  <si>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</si>
  <si>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</si>
  <si>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</si>
  <si>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</si>
  <si>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</si>
  <si>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</si>
  <si>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</si>
  <si>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</si>
  <si>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</si>
  <si>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</si>
  <si>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</si>
  <si>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</si>
  <si>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</si>
  <si>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</si>
  <si>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</si>
  <si>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</si>
  <si>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</si>
  <si>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</si>
  <si>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</si>
  <si>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</si>
  <si>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</si>
  <si>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</si>
  <si>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</si>
  <si>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</si>
  <si>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</si>
  <si>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</si>
  <si>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</si>
  <si>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</si>
  <si>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</si>
  <si>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</si>
  <si>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</si>
  <si>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</si>
  <si>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</si>
  <si>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</si>
  <si>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</si>
  <si>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</si>
  <si>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</si>
  <si>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</si>
  <si>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</si>
  <si>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</si>
  <si>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</si>
  <si>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</si>
  <si>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</si>
  <si>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</si>
  <si>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</si>
  <si>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</si>
  <si>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</si>
  <si>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</si>
  <si>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</si>
  <si>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</si>
  <si>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</si>
  <si>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</si>
  <si>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</si>
  <si>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</si>
  <si>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</si>
  <si>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</si>
  <si>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</si>
  <si>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</si>
  <si>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</si>
  <si>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</si>
  <si>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</si>
  <si>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</si>
  <si>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</si>
  <si>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</si>
  <si>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</si>
  <si>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</si>
  <si>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</si>
  <si>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</si>
  <si>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</si>
  <si>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</si>
  <si>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</si>
  <si>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</si>
  <si>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</si>
  <si>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</si>
  <si>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</si>
  <si>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</si>
  <si>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</si>
  <si>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</si>
  <si>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</si>
  <si>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</si>
  <si>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</si>
  <si>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</si>
  <si>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</si>
  <si>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</si>
  <si>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</si>
  <si>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</si>
  <si>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</si>
  <si>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</si>
  <si>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</si>
  <si>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</si>
  <si>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</si>
  <si>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</si>
  <si>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</si>
  <si>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</si>
  <si>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</si>
  <si>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</si>
  <si>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</si>
  <si>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</si>
  <si>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</si>
  <si>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</si>
  <si>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</si>
  <si>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</si>
  <si>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</si>
  <si>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</si>
  <si>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</si>
  <si>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</si>
  <si>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</si>
  <si>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</si>
  <si>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</si>
  <si>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</si>
  <si>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</si>
  <si>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</si>
  <si>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</si>
  <si>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</si>
  <si>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</si>
  <si>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</si>
  <si>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</si>
  <si>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</si>
  <si>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</si>
  <si>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</si>
  <si>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</si>
  <si>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</si>
  <si>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</si>
  <si>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</si>
  <si>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</si>
  <si>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</si>
  <si>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</si>
  <si>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</si>
  <si>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</si>
  <si>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</si>
  <si>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</si>
  <si>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</si>
  <si>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</si>
  <si>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</si>
  <si>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</si>
  <si>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</si>
  <si>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</si>
  <si>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</si>
  <si>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</si>
  <si>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</si>
  <si>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</si>
  <si>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</si>
  <si>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</si>
  <si>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</si>
  <si>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</si>
  <si>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</si>
  <si>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</si>
  <si>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</si>
  <si>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</si>
  <si>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</si>
  <si>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</si>
  <si>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</si>
  <si>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</si>
  <si>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</si>
  <si>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</si>
  <si>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</si>
  <si>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</si>
  <si>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</si>
  <si>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</si>
  <si>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</si>
  <si>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</si>
  <si>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</si>
  <si>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</si>
  <si>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</si>
  <si>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</si>
  <si>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</si>
  <si>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</si>
  <si>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</si>
  <si>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</si>
  <si>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</si>
  <si>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</si>
  <si>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</si>
  <si>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</si>
  <si>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</si>
  <si>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</si>
  <si>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</si>
  <si>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</si>
  <si>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</si>
  <si>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</si>
  <si>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</si>
  <si>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</si>
  <si>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</si>
  <si>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</si>
  <si>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</si>
  <si>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</si>
  <si>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</si>
  <si>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</si>
  <si>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</si>
  <si>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</si>
  <si>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</si>
  <si>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</si>
  <si>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</si>
  <si>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</si>
  <si>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</si>
  <si>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</si>
  <si>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</si>
  <si>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</si>
  <si>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</si>
  <si>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</si>
  <si>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</si>
  <si>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</si>
  <si>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</si>
  <si>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</si>
  <si>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</si>
  <si>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</si>
  <si>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</si>
  <si>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</si>
  <si>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</si>
  <si>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</si>
  <si>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</si>
  <si>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</si>
  <si>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</si>
  <si>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</si>
  <si>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</si>
  <si>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</si>
  <si>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</si>
  <si>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</si>
  <si>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</si>
  <si>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</si>
  <si>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</si>
  <si>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</si>
  <si>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</si>
  <si>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</si>
  <si>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</si>
  <si>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</si>
  <si>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</si>
  <si>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</si>
  <si>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</si>
  <si>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</si>
  <si>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</si>
  <si>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</si>
  <si>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</si>
  <si>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</si>
  <si>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</si>
  <si>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</si>
  <si>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</si>
  <si>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</si>
  <si>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</si>
  <si>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</si>
  <si>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</si>
  <si>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</si>
  <si>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</si>
  <si>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</si>
  <si>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</si>
  <si>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</si>
  <si>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</si>
  <si>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</si>
  <si>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</si>
  <si>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</si>
  <si>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</si>
  <si>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</si>
  <si>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</si>
  <si>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</si>
  <si>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</si>
  <si>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</si>
  <si>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</si>
  <si>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</si>
  <si>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</si>
  <si>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</si>
  <si>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</si>
  <si>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</si>
  <si>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</si>
  <si>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</si>
  <si>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</si>
  <si>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</si>
  <si>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</si>
  <si>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</si>
  <si>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</si>
  <si>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</si>
  <si>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</si>
  <si>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</si>
  <si>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</si>
  <si>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</si>
  <si>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</si>
  <si>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</si>
  <si>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</si>
  <si>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</si>
  <si>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</si>
  <si>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</si>
  <si>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</si>
  <si>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</si>
  <si>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</si>
  <si>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</si>
  <si>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</si>
  <si>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</si>
  <si>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</si>
  <si>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</si>
  <si>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</si>
  <si>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</si>
  <si>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</si>
  <si>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</si>
  <si>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</si>
  <si>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</si>
  <si>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</si>
  <si>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</si>
  <si>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</si>
  <si>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</si>
  <si>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</si>
  <si>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</si>
  <si>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</si>
  <si>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</si>
  <si>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</si>
  <si>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</si>
  <si>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</si>
  <si>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</si>
  <si>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</si>
  <si>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</si>
  <si>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</si>
  <si>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</si>
  <si>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</si>
  <si>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</si>
  <si>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</si>
  <si>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</si>
  <si>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</si>
  <si>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</si>
  <si>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</si>
  <si>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</si>
  <si>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</si>
  <si>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</si>
  <si>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</si>
  <si>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</si>
  <si>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</si>
  <si>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</si>
  <si>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</si>
  <si>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</si>
  <si>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</si>
  <si>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</si>
  <si>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</si>
  <si>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</si>
  <si>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</si>
  <si>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</si>
  <si>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</si>
  <si>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</si>
  <si>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</si>
  <si>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</si>
  <si>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</si>
  <si>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</si>
  <si>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</si>
  <si>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</si>
  <si>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</si>
  <si>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</si>
  <si>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</si>
  <si>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</si>
  <si>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</si>
  <si>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</si>
  <si>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</si>
  <si>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</si>
  <si>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</si>
  <si>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</si>
  <si>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</si>
  <si>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</si>
  <si>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</si>
  <si>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</si>
  <si>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</si>
  <si>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</si>
  <si>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</si>
  <si>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</si>
  <si>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</si>
  <si>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</si>
  <si>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</si>
  <si>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</si>
  <si>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</si>
  <si>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</si>
  <si>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</si>
  <si>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</si>
  <si>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</si>
  <si>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</si>
  <si>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</si>
  <si>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</si>
  <si>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</si>
  <si>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</si>
  <si>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</si>
  <si>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</si>
  <si>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</si>
  <si>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</si>
  <si>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</si>
  <si>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</si>
  <si>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</si>
  <si>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</si>
  <si>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</si>
  <si>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</si>
  <si>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</si>
  <si>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</si>
  <si>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</si>
  <si>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</si>
  <si>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</si>
  <si>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</si>
  <si>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</si>
  <si>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</si>
  <si>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</si>
  <si>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</si>
  <si>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</si>
  <si>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</si>
  <si>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</si>
  <si>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</si>
  <si>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</si>
  <si>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</si>
  <si>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</si>
  <si>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</si>
  <si>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</si>
  <si>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</si>
  <si>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</si>
  <si>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</si>
  <si>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</si>
  <si>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</si>
  <si>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</si>
  <si>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</si>
  <si>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</si>
  <si>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</si>
  <si>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</si>
  <si>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</si>
  <si>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</si>
  <si>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</si>
  <si>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</si>
  <si>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</si>
  <si>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</si>
  <si>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</si>
  <si>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</si>
  <si>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</si>
  <si>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</si>
  <si>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</si>
  <si>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</si>
  <si>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</si>
  <si>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</si>
  <si>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</si>
  <si>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</si>
  <si>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</si>
  <si>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</si>
  <si>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</si>
  <si>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</si>
  <si>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</si>
  <si>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</si>
  <si>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</si>
  <si>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</si>
  <si>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</si>
  <si>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</si>
  <si>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</si>
  <si>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</si>
  <si>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</si>
  <si>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</si>
  <si>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</si>
  <si>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</si>
  <si>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</si>
  <si>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</si>
  <si>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</si>
  <si>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</si>
  <si>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</si>
  <si>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</si>
  <si>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</si>
  <si>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</si>
  <si>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</si>
  <si>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</si>
  <si>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</si>
  <si>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</si>
  <si>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</si>
  <si>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</si>
  <si>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</si>
  <si>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</si>
  <si>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</si>
  <si>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</si>
  <si>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</si>
  <si>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</si>
  <si>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</si>
  <si>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</si>
  <si>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</si>
  <si>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</si>
  <si>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</si>
  <si>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</si>
  <si>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</si>
  <si>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</si>
  <si>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</si>
  <si>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</si>
  <si>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</si>
  <si>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</si>
  <si>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</si>
  <si>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</si>
  <si>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</si>
  <si>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</si>
  <si>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</si>
  <si>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</si>
  <si>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</si>
  <si>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</si>
  <si>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</si>
  <si>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</si>
  <si>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</si>
  <si>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</si>
  <si>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</si>
  <si>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</si>
  <si>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</si>
  <si>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</si>
  <si>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</si>
  <si>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</si>
  <si>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</si>
  <si>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</si>
  <si>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</si>
  <si>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</si>
  <si>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</si>
  <si>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</si>
  <si>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</si>
  <si>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</si>
  <si>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</si>
  <si>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</si>
  <si>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</si>
  <si>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</si>
  <si>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</si>
  <si>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</si>
  <si>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</si>
  <si>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</si>
  <si>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</si>
  <si>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</si>
  <si>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</si>
  <si>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</si>
  <si>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</si>
  <si>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</si>
  <si>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</si>
  <si>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</si>
  <si>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</si>
  <si>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</si>
  <si>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</si>
  <si>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</si>
  <si>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</si>
  <si>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</si>
  <si>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</si>
  <si>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</si>
  <si>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</si>
  <si>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</si>
  <si>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</si>
  <si>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</si>
  <si>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</si>
  <si>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</si>
  <si>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</si>
  <si>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</si>
  <si>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</si>
  <si>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</si>
  <si>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</si>
  <si>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</si>
  <si>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</si>
  <si>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</si>
  <si>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</si>
  <si>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</si>
  <si>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</si>
  <si>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</si>
  <si>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</si>
  <si>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</si>
  <si>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</si>
  <si>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</si>
  <si>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</si>
  <si>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</si>
  <si>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</si>
  <si>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</si>
  <si>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</si>
  <si>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</si>
  <si>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</si>
  <si>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</si>
  <si>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</si>
  <si>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</si>
  <si>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</si>
  <si>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</si>
  <si>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</si>
  <si>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</si>
  <si>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</si>
  <si>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</si>
  <si>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</si>
  <si>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</si>
  <si>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</si>
  <si>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</si>
  <si>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</si>
  <si>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</si>
  <si>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</si>
  <si>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</si>
  <si>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</si>
  <si>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</si>
  <si>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</si>
  <si>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</si>
  <si>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</si>
  <si>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</si>
  <si>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</si>
  <si>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</si>
  <si>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</si>
  <si>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</si>
  <si>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</si>
  <si>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</si>
  <si>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</si>
  <si>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</si>
  <si>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</si>
  <si>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</si>
  <si>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</si>
  <si>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</si>
  <si>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</si>
  <si>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</si>
  <si>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</si>
  <si>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</si>
  <si>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</si>
  <si>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</si>
  <si>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</si>
  <si>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</si>
  <si>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</si>
  <si>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</si>
  <si>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</si>
  <si>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</si>
  <si>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</si>
  <si>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</si>
  <si>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</si>
  <si>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</si>
  <si>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</si>
  <si>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</si>
  <si>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</si>
  <si>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</si>
  <si>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</si>
  <si>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</si>
  <si>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</si>
  <si>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</si>
  <si>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</si>
  <si>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</si>
  <si>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</si>
  <si>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</si>
  <si>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</si>
  <si>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</si>
  <si>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</si>
  <si>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</si>
  <si>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</si>
  <si>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</si>
  <si>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</si>
  <si>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</si>
  <si>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</si>
  <si>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</si>
  <si>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</si>
  <si>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</si>
  <si>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</si>
  <si>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</si>
  <si>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</si>
  <si>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</si>
  <si>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</si>
  <si>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</si>
  <si>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</si>
  <si>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</si>
  <si>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</si>
  <si>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</si>
  <si>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</si>
  <si>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</si>
  <si>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</si>
  <si>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</si>
  <si>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</si>
  <si>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</si>
  <si>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</si>
  <si>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</si>
  <si>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</si>
  <si>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</si>
  <si>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</si>
  <si>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</si>
  <si>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</si>
  <si>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</si>
  <si>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</si>
  <si>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</si>
  <si>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</si>
  <si>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</si>
  <si>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</si>
  <si>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</si>
  <si>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</si>
  <si>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</si>
  <si>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</si>
  <si>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</si>
  <si>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</si>
  <si>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</si>
  <si>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</si>
  <si>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</si>
  <si>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</si>
  <si>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</si>
  <si>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</si>
  <si>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</si>
  <si>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</si>
  <si>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</si>
  <si>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</si>
  <si>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</si>
  <si>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</si>
  <si>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</si>
  <si>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</si>
  <si>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</si>
  <si>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</si>
  <si>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</si>
  <si>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</si>
  <si>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</si>
  <si>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</si>
  <si>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</si>
  <si>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</si>
  <si>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</si>
  <si>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</si>
  <si>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</si>
  <si>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</si>
  <si>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</si>
  <si>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</si>
  <si>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</si>
  <si>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</si>
  <si>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</si>
  <si>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</si>
  <si>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</si>
  <si>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</si>
  <si>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</si>
  <si>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</si>
  <si>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</si>
  <si>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</si>
  <si>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</si>
  <si>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</si>
  <si>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</si>
  <si>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</si>
  <si>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</si>
  <si>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</si>
  <si>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</si>
  <si>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</si>
  <si>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</si>
  <si>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</si>
  <si>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</si>
  <si>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</si>
  <si>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</si>
  <si>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</si>
  <si>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</si>
  <si>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</si>
  <si>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</si>
  <si>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</si>
  <si>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</si>
  <si>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</si>
  <si>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</si>
  <si>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</si>
  <si>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</si>
  <si>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</si>
  <si>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</si>
  <si>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</si>
  <si>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</si>
  <si>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</si>
  <si>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</si>
  <si>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</si>
  <si>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</si>
  <si>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</si>
  <si>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</si>
  <si>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</si>
  <si>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</si>
  <si>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</si>
  <si>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</si>
  <si>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</si>
  <si>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</si>
  <si>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</si>
  <si>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</si>
  <si>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</si>
  <si>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</si>
  <si>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</si>
  <si>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</si>
  <si>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</si>
  <si>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</si>
  <si>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</si>
  <si>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</si>
  <si>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</si>
  <si>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</si>
  <si>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</si>
  <si>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</si>
  <si>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</si>
  <si>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</si>
  <si>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</si>
  <si>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</si>
  <si>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</si>
  <si>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</si>
  <si>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</si>
  <si>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</si>
  <si>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</si>
  <si>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</si>
  <si>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</si>
  <si>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</si>
  <si>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</si>
  <si>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</si>
  <si>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</si>
  <si>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</si>
  <si>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</si>
  <si>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</si>
  <si>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</si>
  <si>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</si>
  <si>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</si>
  <si>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</si>
  <si>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</si>
  <si>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</si>
  <si>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</si>
  <si>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</si>
  <si>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</si>
  <si>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</si>
  <si>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</si>
  <si>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</si>
  <si>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</si>
  <si>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</si>
  <si>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</si>
  <si>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</si>
  <si>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</si>
  <si>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</si>
  <si>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</si>
  <si>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</si>
  <si>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</si>
  <si>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</si>
  <si>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</si>
  <si>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</si>
  <si>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</si>
  <si>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</si>
  <si>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</si>
  <si>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</si>
  <si>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</si>
  <si>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</si>
  <si>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</si>
  <si>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</si>
  <si>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</si>
  <si>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</si>
  <si>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</si>
  <si>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</si>
  <si>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</si>
  <si>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</si>
  <si>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</si>
  <si>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</si>
  <si>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</si>
  <si>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</si>
  <si>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</si>
  <si>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</si>
  <si>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</si>
  <si>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</si>
  <si>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</si>
  <si>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</si>
  <si>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</si>
  <si>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</si>
  <si>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</si>
  <si>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</si>
  <si>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</si>
  <si>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</si>
  <si>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</si>
  <si>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</si>
  <si>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</si>
  <si>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</si>
  <si>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</si>
  <si>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</si>
  <si>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</si>
  <si>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</si>
  <si>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</si>
  <si>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</si>
  <si>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</si>
  <si>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</si>
  <si>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</si>
  <si>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</si>
  <si>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</si>
  <si>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</si>
  <si>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</si>
  <si>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</si>
  <si>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</si>
  <si>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</si>
  <si>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</si>
  <si>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</si>
  <si>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</si>
  <si>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</si>
  <si>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</si>
  <si>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</si>
  <si>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</si>
  <si>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</si>
  <si>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</si>
  <si>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</si>
  <si>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</si>
  <si>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</si>
  <si>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</si>
  <si>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</si>
  <si>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</si>
  <si>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</si>
  <si>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</si>
  <si>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</si>
  <si>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</si>
  <si>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</si>
  <si>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</si>
  <si>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</si>
  <si>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</si>
  <si>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</si>
  <si>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</si>
  <si>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</si>
  <si>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</si>
  <si>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</si>
  <si>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</si>
  <si>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</si>
  <si>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</si>
  <si>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</si>
  <si>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</si>
  <si>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</si>
  <si>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</si>
  <si>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</si>
  <si>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</si>
  <si>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</si>
  <si>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</si>
  <si>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</si>
  <si>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</si>
  <si>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</si>
  <si>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</si>
  <si>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</si>
  <si>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</si>
  <si>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</si>
  <si>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</si>
  <si>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</si>
  <si>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</si>
  <si>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</si>
  <si>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</si>
  <si>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</si>
  <si>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</si>
  <si>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</si>
  <si>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</si>
  <si>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</si>
  <si>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</si>
  <si>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</si>
  <si>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</si>
  <si>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</si>
  <si>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</si>
  <si>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</si>
  <si>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</si>
  <si>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</si>
  <si>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</si>
  <si>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</si>
  <si>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</si>
  <si>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</si>
  <si>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</si>
  <si>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</si>
  <si>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</si>
  <si>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</si>
  <si>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</si>
  <si>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</si>
  <si>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</si>
  <si>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</si>
  <si>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</si>
  <si>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</si>
  <si>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</si>
  <si>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</si>
  <si>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</si>
  <si>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</si>
  <si>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</si>
  <si>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</si>
  <si>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</si>
  <si>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</si>
  <si>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</si>
  <si>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</si>
  <si>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</si>
  <si>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</si>
  <si>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</si>
  <si>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</si>
  <si>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</si>
  <si>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</si>
  <si>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</si>
  <si>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</si>
  <si>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</si>
  <si>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</si>
  <si>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</si>
  <si>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</si>
  <si>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</si>
  <si>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</si>
  <si>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</si>
  <si>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</si>
  <si>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</si>
  <si>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</si>
  <si>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</si>
  <si>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</si>
  <si>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</si>
  <si>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</si>
  <si>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</si>
  <si>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</si>
  <si>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</si>
  <si>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</si>
  <si>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</si>
  <si>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</si>
  <si>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</si>
  <si>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</si>
  <si>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</si>
  <si>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</si>
  <si>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</si>
  <si>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</si>
  <si>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</si>
  <si>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</si>
  <si>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</si>
  <si>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</si>
  <si>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</si>
  <si>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</si>
  <si>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</si>
  <si>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</si>
  <si>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</si>
  <si>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</si>
  <si>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</si>
  <si>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</si>
  <si>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</si>
  <si>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</si>
  <si>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</si>
  <si>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</si>
  <si>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</si>
  <si>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</si>
  <si>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</si>
  <si>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</si>
  <si>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</si>
  <si>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</si>
  <si>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</si>
  <si>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</si>
  <si>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</si>
  <si>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</si>
  <si>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</si>
  <si>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</si>
  <si>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</si>
  <si>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</si>
  <si>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</si>
  <si>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</si>
  <si>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</si>
  <si>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</si>
  <si>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</si>
  <si>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</si>
  <si>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</si>
  <si>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</si>
  <si>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</si>
  <si>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</si>
  <si>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</si>
  <si>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</si>
  <si>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</si>
  <si>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</si>
  <si>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</si>
  <si>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</si>
  <si>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</si>
  <si>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</si>
  <si>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</si>
  <si>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</si>
  <si>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</si>
  <si>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</si>
  <si>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</si>
  <si>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</si>
  <si>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</si>
  <si>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</si>
  <si>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</si>
  <si>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</si>
  <si>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</si>
  <si>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</si>
  <si>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</si>
  <si>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</si>
  <si>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</si>
  <si>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</si>
  <si>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</si>
  <si>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</si>
  <si>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</si>
  <si>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</si>
  <si>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</si>
  <si>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</si>
  <si>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</si>
  <si>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</si>
  <si>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</si>
  <si>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</si>
  <si>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</si>
  <si>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</si>
  <si>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</si>
  <si>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</si>
  <si>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</si>
  <si>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</si>
  <si>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</si>
  <si>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</si>
  <si>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</si>
  <si>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</si>
  <si>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</si>
  <si>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</si>
  <si>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</si>
  <si>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</si>
  <si>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</si>
  <si>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</si>
  <si>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</si>
  <si>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</si>
  <si>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</si>
  <si>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</si>
  <si>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</si>
  <si>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</si>
  <si>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</si>
  <si>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</si>
  <si>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</si>
  <si>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</si>
  <si>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</si>
  <si>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</si>
  <si>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</si>
  <si>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</si>
  <si>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</si>
  <si>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</si>
  <si>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</si>
  <si>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</si>
  <si>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</si>
  <si>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</si>
  <si>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</si>
  <si>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</si>
  <si>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</si>
  <si>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</si>
  <si>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</si>
  <si>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</si>
  <si>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</si>
  <si>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</si>
  <si>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</si>
  <si>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</si>
  <si>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</si>
  <si>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</si>
  <si>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</si>
  <si>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</si>
  <si>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</si>
  <si>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</si>
  <si>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</si>
  <si>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</si>
  <si>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</si>
  <si>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</si>
  <si>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</si>
  <si>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</si>
  <si>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</si>
  <si>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</si>
  <si>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</si>
  <si>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</si>
  <si>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</si>
  <si>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</si>
  <si>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</si>
  <si>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</si>
  <si>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</si>
  <si>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</si>
  <si>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</si>
  <si>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</si>
  <si>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</si>
  <si>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</si>
  <si>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</si>
  <si>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</si>
  <si>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</si>
  <si>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</si>
  <si>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</si>
  <si>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</si>
  <si>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</si>
  <si>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</si>
  <si>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</si>
  <si>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</si>
  <si>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</si>
  <si>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</si>
  <si>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</si>
  <si>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</si>
  <si>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</si>
  <si>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</si>
  <si>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</si>
  <si>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</si>
  <si>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</si>
  <si>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</si>
  <si>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</si>
  <si>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</si>
  <si>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</si>
  <si>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</si>
  <si>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</si>
  <si>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</si>
  <si>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</si>
  <si>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</si>
  <si>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</si>
  <si>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</si>
  <si>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</si>
  <si>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</si>
  <si>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</si>
  <si>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</si>
  <si>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</si>
  <si>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</si>
  <si>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</si>
  <si>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</si>
  <si>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</si>
  <si>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</si>
  <si>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</si>
  <si>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</si>
  <si>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</si>
  <si>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</si>
  <si>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</si>
  <si>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</si>
  <si>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</si>
  <si>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</si>
  <si>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</si>
  <si>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</si>
  <si>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</si>
  <si>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</si>
  <si>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</si>
  <si>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</si>
  <si>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</si>
  <si>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</si>
  <si>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</si>
  <si>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</si>
  <si>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</si>
  <si>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</si>
  <si>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</si>
  <si>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</si>
  <si>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</si>
  <si>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</si>
  <si>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</si>
  <si>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</si>
  <si>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</si>
  <si>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</si>
  <si>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</si>
  <si>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</si>
  <si>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</si>
  <si>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</si>
  <si>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</si>
  <si>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</si>
  <si>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</si>
  <si>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</si>
  <si>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</si>
  <si>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</si>
  <si>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</si>
  <si>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</si>
  <si>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</si>
  <si>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</si>
  <si>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</si>
  <si>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</si>
  <si>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</si>
  <si>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</si>
  <si>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</si>
  <si>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</si>
  <si>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</si>
  <si>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</si>
  <si>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</si>
  <si>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</si>
  <si>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</si>
  <si>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</si>
  <si>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</si>
  <si>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</si>
  <si>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</si>
  <si>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</si>
  <si>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</si>
  <si>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</si>
  <si>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</si>
  <si>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</si>
  <si>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</si>
  <si>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</si>
  <si>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</si>
  <si>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</si>
  <si>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</si>
  <si>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</si>
  <si>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</si>
  <si>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</si>
  <si>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</si>
  <si>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</si>
  <si>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</si>
  <si>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</si>
  <si>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</si>
  <si>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</si>
  <si>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</si>
  <si>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</si>
  <si>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</si>
  <si>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</si>
  <si>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</si>
  <si>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</si>
  <si>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</si>
  <si>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</si>
  <si>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</si>
  <si>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</si>
  <si>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</si>
  <si>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</si>
  <si>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</si>
  <si>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</si>
  <si>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</si>
  <si>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</si>
  <si>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</si>
  <si>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</si>
  <si>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</si>
  <si>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</si>
  <si>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</si>
  <si>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</si>
  <si>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</si>
  <si>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</si>
  <si>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</si>
  <si>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</si>
  <si>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</si>
  <si>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</si>
  <si>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</si>
  <si>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</si>
  <si>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</si>
  <si>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</si>
  <si>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</si>
  <si>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</si>
  <si>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</si>
  <si>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</si>
  <si>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</si>
  <si>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</si>
  <si>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</si>
  <si>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</si>
  <si>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</si>
  <si>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</si>
  <si>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</si>
  <si>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</si>
  <si>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</si>
  <si>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</si>
  <si>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</si>
  <si>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</si>
  <si>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</si>
  <si>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</si>
  <si>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</si>
  <si>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</si>
  <si>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</si>
  <si>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</si>
  <si>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</si>
  <si>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</si>
  <si>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</si>
  <si>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</si>
  <si>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</si>
  <si>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</si>
  <si>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</si>
  <si>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</si>
  <si>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</si>
  <si>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</si>
  <si>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</si>
  <si>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</si>
  <si>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</si>
  <si>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</si>
  <si>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</si>
  <si>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</si>
  <si>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</si>
  <si>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</si>
  <si>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</si>
  <si>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</si>
  <si>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</si>
  <si>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</si>
  <si>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</si>
  <si>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</si>
  <si>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</si>
  <si>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</si>
  <si>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</si>
  <si>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</si>
  <si>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</si>
  <si>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</si>
  <si>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</si>
  <si>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</si>
  <si>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</si>
  <si>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</si>
  <si>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</si>
  <si>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</si>
  <si>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</si>
  <si>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</si>
  <si>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</si>
  <si>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</si>
  <si>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</si>
  <si>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</si>
  <si>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</si>
  <si>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</si>
  <si>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</si>
  <si>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</si>
  <si>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</si>
  <si>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</si>
  <si>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</si>
  <si>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</si>
  <si>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</si>
  <si>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</si>
  <si>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</si>
  <si>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</si>
  <si>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</si>
  <si>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</si>
  <si>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</si>
  <si>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</si>
  <si>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</si>
  <si>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</si>
  <si>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</si>
  <si>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</si>
  <si>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</si>
  <si>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</si>
  <si>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</si>
  <si>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</si>
  <si>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</si>
  <si>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</si>
  <si>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</si>
  <si>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</si>
  <si>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</si>
  <si>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</si>
  <si>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</si>
  <si>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</si>
  <si>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</si>
  <si>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</si>
  <si>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</si>
  <si>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</si>
  <si>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</si>
  <si>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</si>
  <si>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</si>
  <si>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</si>
  <si>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</si>
  <si>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</si>
  <si>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</si>
  <si>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</si>
  <si>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</si>
  <si>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</si>
  <si>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</si>
  <si>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</si>
  <si>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</si>
  <si>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</si>
  <si>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</si>
  <si>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</si>
  <si>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</si>
  <si>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</si>
  <si>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</si>
  <si>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</si>
  <si>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</si>
  <si>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</si>
  <si>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</si>
  <si>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</si>
  <si>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</si>
  <si>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</si>
  <si>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</si>
  <si>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</si>
  <si>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</si>
  <si>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</si>
  <si>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</si>
  <si>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</si>
  <si>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</si>
  <si>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</si>
  <si>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</si>
  <si>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</si>
  <si>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</si>
  <si>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</si>
  <si>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</si>
  <si>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</si>
  <si>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</si>
  <si>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</si>
  <si>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</si>
  <si>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</si>
  <si>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</si>
  <si>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</si>
  <si>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</si>
  <si>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</si>
  <si>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</si>
  <si>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</si>
  <si>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</si>
  <si>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</si>
  <si>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</si>
  <si>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</si>
  <si>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</si>
  <si>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</si>
  <si>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</si>
  <si>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</si>
  <si>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</si>
  <si>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</si>
  <si>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</si>
  <si>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</si>
  <si>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</si>
  <si>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</si>
  <si>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</si>
  <si>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</si>
  <si>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</si>
  <si>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</si>
  <si>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</si>
  <si>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</si>
  <si>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</si>
  <si>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</si>
  <si>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</si>
  <si>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</si>
  <si>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</si>
  <si>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</si>
  <si>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</si>
  <si>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</si>
  <si>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</si>
  <si>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</si>
  <si>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</si>
  <si>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</si>
  <si>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</si>
  <si>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</si>
  <si>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</si>
  <si>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</si>
  <si>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</si>
  <si>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</si>
  <si>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</si>
  <si>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</si>
  <si>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</si>
  <si>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</si>
  <si>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</si>
  <si>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</si>
  <si>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</si>
  <si>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</si>
  <si>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</si>
  <si>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</si>
  <si>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</si>
  <si>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</si>
  <si>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</si>
  <si>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</si>
  <si>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</si>
  <si>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</si>
  <si>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</si>
  <si>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</si>
  <si>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</si>
  <si>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</si>
  <si>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</si>
  <si>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</si>
  <si>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</si>
  <si>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</si>
  <si>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</si>
  <si>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</si>
  <si>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</si>
  <si>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</si>
  <si>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</si>
  <si>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</si>
  <si>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</si>
  <si>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</si>
  <si>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</si>
  <si>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</si>
  <si>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</si>
  <si>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</si>
  <si>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</si>
  <si>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</si>
  <si>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</si>
  <si>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</si>
  <si>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</si>
  <si>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</si>
  <si>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</si>
  <si>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</si>
  <si>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</si>
  <si>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</si>
  <si>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</si>
  <si>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</si>
  <si>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</si>
  <si>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</si>
  <si>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</si>
  <si>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</si>
  <si>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</si>
  <si>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</si>
  <si>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</si>
  <si>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</si>
  <si>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</si>
  <si>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</si>
  <si>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</si>
  <si>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</si>
  <si>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</si>
  <si>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</si>
  <si>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</si>
  <si>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</si>
  <si>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</si>
  <si>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</si>
  <si>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</si>
  <si>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</si>
  <si>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</si>
  <si>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</si>
  <si>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</si>
  <si>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</si>
  <si>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</si>
  <si>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</si>
  <si>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</si>
  <si>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</si>
  <si>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</si>
  <si>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</si>
  <si>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</si>
  <si>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</si>
  <si>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</si>
  <si>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</si>
  <si>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</si>
  <si>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</si>
  <si>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</si>
  <si>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</si>
  <si>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</si>
  <si>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</si>
  <si>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</si>
  <si>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</si>
  <si>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</si>
  <si>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</si>
  <si>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</si>
  <si>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</si>
  <si>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</si>
  <si>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</si>
  <si>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</si>
  <si>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</si>
  <si>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</si>
  <si>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</si>
  <si>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</si>
  <si>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</si>
  <si>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</si>
  <si>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</si>
  <si>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</si>
  <si>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</si>
  <si>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</si>
  <si>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</si>
  <si>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</si>
  <si>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</si>
  <si>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</si>
  <si>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</si>
  <si>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</si>
  <si>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</si>
  <si>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</si>
  <si>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</si>
  <si>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</si>
  <si>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</si>
  <si>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</si>
  <si>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</si>
  <si>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</si>
  <si>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</si>
  <si>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</si>
  <si>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</si>
  <si>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</si>
  <si>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</si>
  <si>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</si>
  <si>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</si>
  <si>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</si>
  <si>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</si>
  <si>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</si>
  <si>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</si>
  <si>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</si>
  <si>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</si>
  <si>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</si>
  <si>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</si>
  <si>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</si>
  <si>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</si>
  <si>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</si>
  <si>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</si>
  <si>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</si>
  <si>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</si>
  <si>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</si>
  <si>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</si>
  <si>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</si>
  <si>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</si>
  <si>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</si>
  <si>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</si>
  <si>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</si>
  <si>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</si>
  <si>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</si>
  <si>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</si>
  <si>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</si>
  <si>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</si>
  <si>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</si>
  <si>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</si>
  <si>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</si>
  <si>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</si>
  <si>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</si>
  <si>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</si>
  <si>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</si>
  <si>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</si>
  <si>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</si>
  <si>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</si>
  <si>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</si>
  <si>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</si>
  <si>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</si>
  <si>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</si>
  <si>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</si>
  <si>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</si>
  <si>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</si>
  <si>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</si>
  <si>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</si>
  <si>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</si>
  <si>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</si>
  <si>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</si>
  <si>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</si>
  <si>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</si>
  <si>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</si>
  <si>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</si>
  <si>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</si>
  <si>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</si>
  <si>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</si>
  <si>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</si>
  <si>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</si>
  <si>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</si>
  <si>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</si>
  <si>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</si>
  <si>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</si>
  <si>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</si>
  <si>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</si>
  <si>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</si>
  <si>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</si>
  <si>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</si>
  <si>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</si>
  <si>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</si>
  <si>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</si>
  <si>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</si>
  <si>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</si>
  <si>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</si>
  <si>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</si>
  <si>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</si>
  <si>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</si>
  <si>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</si>
  <si>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</si>
  <si>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15003272020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</si>
  <si>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</si>
  <si>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103</t>
  </si>
  <si>
    <t>INSTITUTO COLOMBIANO DE BIENESTAR FAMILIAR</t>
  </si>
  <si>
    <t xml:space="preserve">FUNDACION TIERRA MOJADA </t>
  </si>
  <si>
    <t>UPARSISTEMAS SAS</t>
  </si>
  <si>
    <t>230026002018</t>
  </si>
  <si>
    <t>23/2019/090</t>
  </si>
  <si>
    <t>23/2019/091</t>
  </si>
  <si>
    <t>20-241-2016</t>
  </si>
  <si>
    <t>0086</t>
  </si>
  <si>
    <t>011</t>
  </si>
  <si>
    <t>012</t>
  </si>
  <si>
    <t>0002-2011</t>
  </si>
  <si>
    <t>PRESTAR EL SERVICIO DE DESARROLLO INFANTIL EN MEDIO FAMILIAR DIMF DE COMFORMIDAD CON EL MANUAL OPERATIVO DE LA MODALIDAD FAMILIAR Y LAS DIRECTRICES ESTABLECIDAS POR EL ICBF EN ARMONIA CON LA POLITICA DEL ESTADO PARA EL DESARROLLO INTEGRAL DE LA PRIMERA INFANCIA DE CERO A SIEMPRE</t>
  </si>
  <si>
    <t>PRESTAR EL SERVICIO, EDUCACION INICIAL EN EL MARCO DE LA ATENCION INTEGRAL A MUJERES GESTANTES, NIÑAS Y NIÑOS MENORES DE 5 AÑOS O HASTA SU INGRESO AL GRADO TRANCISION , DE CONFORMIDAD CON EL MANUAL OPERATIVO DE LA MODALIDAD Y LAS DIRECTRICES ESTABLECIDAS POR EL ICBF EN ARMONIA CON LA POLITICA DE ESTADO PARA EL DESARROLLO INTEGRAL DE LA PRIMERA INFANCIA DE CERO A SIEMPRE  EN EL SERVICIO DE DESARROLLO INFANTIL EN MEDIO FAMILIAR</t>
  </si>
  <si>
    <t>PRESTAR EL SERVICIO, EDUACACION INICIAL Y CUIDADO NIÑOS Y NIÑAS MENORES DE CINCO AÑOS O HASTA SU INGRESO AL GRADO TRANCISION Y A MUJERES GESTANTES EN PERIODO DE LACTANCIAS CON EL FIN DE PROMOVER EL DESARROLLO INTEGRAL DE LA PRIMERA INFANCIA DE CALIDAD, DE CONFORMIDAD CON LOS LINEAMIENTOS, MANUAL OPERATIVOS,LAS DIRECTRICES, PARAMETROS Y ESTANDARES ESTABLECIDOS POR EL ICBF, EN  EL MARCO DE LA ESTRATEGIA DE ATENCION INTEGRAL DE CERO A SIEMPRE</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</si>
  <si>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FAVOREZCAN EL DESARROLLO INTEGRAL DE LA FAMILIA, ELEVANDO EL NIVEL DE PARTICIPACION COMUNITARIO CON SUS REDES DE APOYO, ESTAS ACCIONES ESTAN DIRIGIDAS A LAS FAMILIAS CAMPESINAS QUE RECIBEN ASISTENCIA TECNICA.</t>
  </si>
  <si>
    <t>BRINDAR ATENCION INTEGRAL A LAS FAMILIAS DE LOS NIÑOS Y NIÑAS DE LOS GRADOS PARVULO, PREKINDER, KINDER Y TRANSICION EN LOS TEMAS DE FORTALECIMIENTOS DE VINCULOS DE CUIDADO, EL LAZO AFECTIVO EN LA PRIMERA INFANCIA, PAUTAS DE CRIANZA, EDUCACION ALIMENTARIA Y EL FOMENTO DEL BUEN TRATO.</t>
  </si>
  <si>
    <t>BRINDAR ATENCION INTEGRAL A LAS FAMILIAS DE LOS NIÑOS Y NIÑAS DE LOS GRADOS PREESCOLAR DEL GIMNASIO BILIMGÛE JEAN PIAGET ENFOCADO EN LA FORMACION EN TEMAS DE CONVIVENCIA, PREVENCION DE LA VIOLENCIA INTRAFAMILIAR, MALTRATO INFANTIL, FOMENTO DEL BUEN TRATO, PAUTAS DE CRIANZA, ESTILOS DE VIDA SALUDABLE Y HABITABILIDAD, VINCULOS DE CUIDADO Y AUTOCUIDADO, EL LAZO AFECTIVO EN LA PRIMERA INFANCIA Y EL FOMENTO DEL BUEN TRATO.</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</si>
  <si>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POTENCIEN EL DESARROLLO INTEGRAL DE LA FAMILIA, ELEVANDO EL NIVEL DE PARTICIPACION COMUNITARIA CON SUS REDES DE APOYO, ESTAS ACCIONES ESTAN DIRIGIDAS A LAS 50 FAMILIAS CAMPESINAS QUE RECIBIERON LA ASISTENCIA EN LA ZONA RURAL DEL MUNICIPIO DE CODAZZI.</t>
  </si>
  <si>
    <t xml:space="preserve">FARIDES MARGOTH GUETTE GARCIA </t>
  </si>
  <si>
    <t>CRA 14 N 13 C 60 EDIFICIO AGORA OFICINA 205</t>
  </si>
  <si>
    <t>3108361570</t>
  </si>
  <si>
    <t xml:space="preserve">CRA 19D N 13B 03 </t>
  </si>
  <si>
    <t>risbel2000@hotmail.com - deintegral01@gmail.com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</si>
  <si>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</si>
  <si>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2021-23-10000779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</si>
</sst>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1" zoomScale="85" zoomScaleNormal="85" zoomScaleSheetLayoutView="40" zoomScalePageLayoutView="40" workbookViewId="0">
      <selection activeCell="E22" sqref="A22:E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2703</v>
      </c>
      <c r="D15" s="35"/>
      <c r="E15" s="35"/>
      <c r="F15" s="5"/>
      <c r="G15" s="32" t="s">
        <v>1168</v>
      </c>
      <c r="H15" s="103" t="s">
        <v>220</v>
      </c>
      <c r="I15" s="32" t="s">
        <v>2624</v>
      </c>
      <c r="J15" s="108" t="s">
        <v>2626</v>
      </c>
      <c r="L15" s="201" t="s">
        <v>8</v>
      </c>
      <c r="M15" s="201"/>
      <c r="N15" s="120"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9">
        <v>900775645</v>
      </c>
      <c r="C20" s="5"/>
      <c r="D20" s="73"/>
      <c r="E20" s="5"/>
      <c r="F20" s="5"/>
      <c r="G20" s="5"/>
      <c r="H20" s="178"/>
      <c r="I20" s="141" t="s">
        <v>220</v>
      </c>
      <c r="J20" s="142" t="s">
        <v>505</v>
      </c>
      <c r="K20" s="143">
        <v>3100488053</v>
      </c>
      <c r="L20" s="144"/>
      <c r="M20" s="144">
        <v>44561</v>
      </c>
      <c r="N20" s="127">
        <f>+(M20-L20)/30</f>
        <v>1485.3666666666666</v>
      </c>
      <c r="O20" s="130"/>
      <c r="U20" s="126"/>
      <c r="V20" s="105">
        <f ca="1">NOW()</f>
        <v>44192.629943055559</v>
      </c>
      <c r="W20" s="105">
        <f ca="1">NOW()</f>
        <v>44192.629943055559</v>
      </c>
    </row>
    <row r="21" spans="1:23" ht="30" customHeight="1" outlineLevel="1" x14ac:dyDescent="0.25">
      <c r="A21" s="9"/>
      <c r="B21" s="71"/>
      <c r="C21" s="5"/>
      <c r="D21" s="5"/>
      <c r="E21" s="5"/>
      <c r="F21" s="5"/>
      <c r="G21" s="5"/>
      <c r="H21" s="70"/>
      <c r="I21" s="141" t="s">
        <v>220</v>
      </c>
      <c r="J21" s="142" t="s">
        <v>500</v>
      </c>
      <c r="K21" s="143"/>
      <c r="L21" s="144"/>
      <c r="M21" s="144"/>
      <c r="N21" s="127">
        <f t="shared" ref="N21:N35" si="0">+(M21-L21)/30</f>
        <v>0</v>
      </c>
      <c r="O21" s="131"/>
    </row>
    <row r="22" spans="1:23" ht="30" customHeight="1" outlineLevel="1" x14ac:dyDescent="0.25">
      <c r="A22" s="9"/>
      <c r="B22" s="71"/>
      <c r="C22" s="5"/>
      <c r="D22" s="5"/>
      <c r="E22" s="5"/>
      <c r="F22" s="5"/>
      <c r="G22" s="5"/>
      <c r="H22" s="70"/>
      <c r="I22" s="141" t="s">
        <v>220</v>
      </c>
      <c r="J22" s="142" t="s">
        <v>511</v>
      </c>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FUNDACION PARA EL DESARROLLO SOCIAL INTEGRAL A LA COMUNIDAD</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2702</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2679</v>
      </c>
      <c r="C48" s="116" t="s">
        <v>31</v>
      </c>
      <c r="D48" s="113" t="s">
        <v>2678</v>
      </c>
      <c r="E48" s="137">
        <v>43486</v>
      </c>
      <c r="F48" s="137">
        <v>43819</v>
      </c>
      <c r="G48" s="152">
        <f>IF(AND(E48&lt;&gt;"",F48&lt;&gt;""),((F48-E48)/30),"")</f>
        <v>11.1</v>
      </c>
      <c r="H48" s="112" t="s">
        <v>2690</v>
      </c>
      <c r="I48" s="113" t="s">
        <v>1157</v>
      </c>
      <c r="J48" s="113" t="s">
        <v>837</v>
      </c>
      <c r="K48" s="115">
        <v>2646478513</v>
      </c>
      <c r="L48" s="116" t="s">
        <v>1148</v>
      </c>
      <c r="M48" s="110">
        <v>1</v>
      </c>
      <c r="N48" s="116" t="s">
        <v>27</v>
      </c>
      <c r="O48" s="116" t="s">
        <v>1148</v>
      </c>
      <c r="P48" s="78"/>
    </row>
    <row r="49" spans="1:16" s="6" customFormat="1" ht="24.75" customHeight="1" x14ac:dyDescent="0.25">
      <c r="A49" s="135">
        <v>2</v>
      </c>
      <c r="B49" s="114" t="s">
        <v>2679</v>
      </c>
      <c r="C49" s="116" t="s">
        <v>31</v>
      </c>
      <c r="D49" s="113" t="s">
        <v>2678</v>
      </c>
      <c r="E49" s="137">
        <v>43486</v>
      </c>
      <c r="F49" s="137">
        <v>43819</v>
      </c>
      <c r="G49" s="152">
        <f t="shared" ref="G49:G50" si="2">IF(AND(E49&lt;&gt;"",F49&lt;&gt;""),((F49-E49)/30),"")</f>
        <v>11.1</v>
      </c>
      <c r="H49" s="112" t="s">
        <v>2690</v>
      </c>
      <c r="I49" s="113" t="s">
        <v>1157</v>
      </c>
      <c r="J49" s="113" t="s">
        <v>824</v>
      </c>
      <c r="K49" s="115">
        <v>2646478513</v>
      </c>
      <c r="L49" s="116" t="s">
        <v>1148</v>
      </c>
      <c r="M49" s="110">
        <v>1</v>
      </c>
      <c r="N49" s="116" t="s">
        <v>27</v>
      </c>
      <c r="O49" s="116" t="s">
        <v>1148</v>
      </c>
      <c r="P49" s="78"/>
    </row>
    <row r="50" spans="1:16" s="6" customFormat="1" ht="24.75" customHeight="1" x14ac:dyDescent="0.25">
      <c r="A50" s="135">
        <v>3</v>
      </c>
      <c r="B50" s="114" t="s">
        <v>2679</v>
      </c>
      <c r="C50" s="116" t="s">
        <v>31</v>
      </c>
      <c r="D50" s="113" t="s">
        <v>2682</v>
      </c>
      <c r="E50" s="137">
        <v>43405</v>
      </c>
      <c r="F50" s="137">
        <v>43434</v>
      </c>
      <c r="G50" s="152">
        <f t="shared" si="2"/>
        <v>0.96666666666666667</v>
      </c>
      <c r="H50" s="112" t="s">
        <v>2691</v>
      </c>
      <c r="I50" s="113" t="s">
        <v>220</v>
      </c>
      <c r="J50" s="113" t="s">
        <v>510</v>
      </c>
      <c r="K50" s="115">
        <v>154312176</v>
      </c>
      <c r="L50" s="116" t="s">
        <v>1148</v>
      </c>
      <c r="M50" s="110">
        <v>1</v>
      </c>
      <c r="N50" s="116" t="s">
        <v>27</v>
      </c>
      <c r="O50" s="116" t="s">
        <v>1148</v>
      </c>
      <c r="P50" s="78"/>
    </row>
    <row r="51" spans="1:16" s="6" customFormat="1" ht="24.75" customHeight="1" outlineLevel="1" x14ac:dyDescent="0.25">
      <c r="A51" s="135">
        <v>4</v>
      </c>
      <c r="B51" s="114" t="s">
        <v>2679</v>
      </c>
      <c r="C51" s="116" t="s">
        <v>31</v>
      </c>
      <c r="D51" s="113" t="s">
        <v>2683</v>
      </c>
      <c r="E51" s="137">
        <v>43483</v>
      </c>
      <c r="F51" s="137">
        <v>43738</v>
      </c>
      <c r="G51" s="152">
        <f t="shared" ref="G51:G107" si="3">IF(AND(E51&lt;&gt;"",F51&lt;&gt;""),((F51-E51)/30),"")</f>
        <v>8.5</v>
      </c>
      <c r="H51" s="112" t="s">
        <v>2690</v>
      </c>
      <c r="I51" s="113" t="s">
        <v>220</v>
      </c>
      <c r="J51" s="113" t="s">
        <v>487</v>
      </c>
      <c r="K51" s="115">
        <v>899788732</v>
      </c>
      <c r="L51" s="116" t="s">
        <v>1148</v>
      </c>
      <c r="M51" s="110">
        <v>1</v>
      </c>
      <c r="N51" s="116" t="s">
        <v>2634</v>
      </c>
      <c r="O51" s="116" t="s">
        <v>26</v>
      </c>
      <c r="P51" s="78"/>
    </row>
    <row r="52" spans="1:16" s="7" customFormat="1" ht="24.75" customHeight="1" outlineLevel="1" x14ac:dyDescent="0.25">
      <c r="A52" s="136">
        <v>5</v>
      </c>
      <c r="B52" s="114" t="s">
        <v>2679</v>
      </c>
      <c r="C52" s="116" t="s">
        <v>31</v>
      </c>
      <c r="D52" s="113" t="s">
        <v>2684</v>
      </c>
      <c r="E52" s="137">
        <v>43483</v>
      </c>
      <c r="F52" s="137">
        <v>43738</v>
      </c>
      <c r="G52" s="152">
        <f t="shared" si="3"/>
        <v>8.5</v>
      </c>
      <c r="H52" s="112" t="s">
        <v>2690</v>
      </c>
      <c r="I52" s="113" t="s">
        <v>220</v>
      </c>
      <c r="J52" s="113" t="s">
        <v>510</v>
      </c>
      <c r="K52" s="115">
        <v>1246253411</v>
      </c>
      <c r="L52" s="116" t="s">
        <v>1148</v>
      </c>
      <c r="M52" s="110">
        <v>1</v>
      </c>
      <c r="N52" s="116" t="s">
        <v>2634</v>
      </c>
      <c r="O52" s="116" t="s">
        <v>26</v>
      </c>
      <c r="P52" s="79"/>
    </row>
    <row r="53" spans="1:16" s="7" customFormat="1" ht="24.75" customHeight="1" outlineLevel="1" x14ac:dyDescent="0.25">
      <c r="A53" s="136">
        <v>6</v>
      </c>
      <c r="B53" s="114" t="s">
        <v>2679</v>
      </c>
      <c r="C53" s="116" t="s">
        <v>31</v>
      </c>
      <c r="D53" s="113" t="s">
        <v>2685</v>
      </c>
      <c r="E53" s="137">
        <v>42402</v>
      </c>
      <c r="F53" s="137">
        <v>42582</v>
      </c>
      <c r="G53" s="152">
        <f t="shared" si="3"/>
        <v>6</v>
      </c>
      <c r="H53" s="112" t="s">
        <v>2692</v>
      </c>
      <c r="I53" s="113" t="s">
        <v>459</v>
      </c>
      <c r="J53" s="113" t="s">
        <v>475</v>
      </c>
      <c r="K53" s="115">
        <v>540618532</v>
      </c>
      <c r="L53" s="116" t="s">
        <v>1148</v>
      </c>
      <c r="M53" s="110">
        <v>1</v>
      </c>
      <c r="N53" s="116" t="s">
        <v>27</v>
      </c>
      <c r="O53" s="116" t="s">
        <v>26</v>
      </c>
      <c r="P53" s="79"/>
    </row>
    <row r="54" spans="1:16" s="7" customFormat="1" ht="24.75" customHeight="1" outlineLevel="1" x14ac:dyDescent="0.25">
      <c r="A54" s="136">
        <v>7</v>
      </c>
      <c r="B54" s="114" t="s">
        <v>2680</v>
      </c>
      <c r="C54" s="116" t="s">
        <v>32</v>
      </c>
      <c r="D54" s="113" t="s">
        <v>2686</v>
      </c>
      <c r="E54" s="137">
        <v>42008</v>
      </c>
      <c r="F54" s="137">
        <v>42368</v>
      </c>
      <c r="G54" s="152">
        <f t="shared" si="3"/>
        <v>12</v>
      </c>
      <c r="H54" s="112" t="s">
        <v>2693</v>
      </c>
      <c r="I54" s="113" t="s">
        <v>459</v>
      </c>
      <c r="J54" s="113" t="s">
        <v>463</v>
      </c>
      <c r="K54" s="115">
        <v>24000000</v>
      </c>
      <c r="L54" s="116" t="s">
        <v>1148</v>
      </c>
      <c r="M54" s="110">
        <v>1</v>
      </c>
      <c r="N54" s="116" t="s">
        <v>27</v>
      </c>
      <c r="O54" s="116" t="s">
        <v>1148</v>
      </c>
      <c r="P54" s="79"/>
    </row>
    <row r="55" spans="1:16" s="7" customFormat="1" ht="24.75" customHeight="1" outlineLevel="1" x14ac:dyDescent="0.25">
      <c r="A55" s="136">
        <v>8</v>
      </c>
      <c r="B55" s="114" t="s">
        <v>2681</v>
      </c>
      <c r="C55" s="116" t="s">
        <v>32</v>
      </c>
      <c r="D55" s="113" t="s">
        <v>2687</v>
      </c>
      <c r="E55" s="137">
        <v>42037</v>
      </c>
      <c r="F55" s="137">
        <v>42338</v>
      </c>
      <c r="G55" s="152">
        <f t="shared" si="3"/>
        <v>10.033333333333333</v>
      </c>
      <c r="H55" s="112" t="s">
        <v>2694</v>
      </c>
      <c r="I55" s="113" t="s">
        <v>459</v>
      </c>
      <c r="J55" s="113" t="s">
        <v>461</v>
      </c>
      <c r="K55" s="111">
        <v>16000000</v>
      </c>
      <c r="L55" s="116" t="s">
        <v>1148</v>
      </c>
      <c r="M55" s="110">
        <v>1</v>
      </c>
      <c r="N55" s="116" t="s">
        <v>27</v>
      </c>
      <c r="O55" s="116" t="s">
        <v>26</v>
      </c>
      <c r="P55" s="79"/>
    </row>
    <row r="56" spans="1:16" s="7" customFormat="1" ht="24.75" customHeight="1" outlineLevel="1" x14ac:dyDescent="0.25">
      <c r="A56" s="136">
        <v>9</v>
      </c>
      <c r="B56" s="114" t="s">
        <v>2681</v>
      </c>
      <c r="C56" s="116" t="s">
        <v>32</v>
      </c>
      <c r="D56" s="113" t="s">
        <v>2688</v>
      </c>
      <c r="E56" s="137">
        <v>43132</v>
      </c>
      <c r="F56" s="137">
        <v>43434</v>
      </c>
      <c r="G56" s="152">
        <f t="shared" si="3"/>
        <v>10.066666666666666</v>
      </c>
      <c r="H56" s="112" t="s">
        <v>2695</v>
      </c>
      <c r="I56" s="113" t="s">
        <v>459</v>
      </c>
      <c r="J56" s="113" t="s">
        <v>461</v>
      </c>
      <c r="K56" s="111">
        <v>46000000</v>
      </c>
      <c r="L56" s="116" t="s">
        <v>1148</v>
      </c>
      <c r="M56" s="110">
        <v>1</v>
      </c>
      <c r="N56" s="116" t="s">
        <v>27</v>
      </c>
      <c r="O56" s="116" t="s">
        <v>26</v>
      </c>
      <c r="P56" s="79"/>
    </row>
    <row r="57" spans="1:16" s="7" customFormat="1" ht="24.75" customHeight="1" outlineLevel="1" x14ac:dyDescent="0.25">
      <c r="A57" s="136">
        <v>10</v>
      </c>
      <c r="B57" s="114" t="s">
        <v>2680</v>
      </c>
      <c r="C57" s="116" t="s">
        <v>32</v>
      </c>
      <c r="D57" s="113" t="s">
        <v>2689</v>
      </c>
      <c r="E57" s="137">
        <v>40568</v>
      </c>
      <c r="F57" s="137">
        <v>41424</v>
      </c>
      <c r="G57" s="152">
        <f t="shared" si="3"/>
        <v>28.533333333333335</v>
      </c>
      <c r="H57" s="112" t="s">
        <v>2696</v>
      </c>
      <c r="I57" s="113" t="s">
        <v>459</v>
      </c>
      <c r="J57" s="113" t="s">
        <v>463</v>
      </c>
      <c r="K57" s="111">
        <v>14300000</v>
      </c>
      <c r="L57" s="116" t="s">
        <v>1148</v>
      </c>
      <c r="M57" s="110">
        <v>1</v>
      </c>
      <c r="N57" s="116" t="s">
        <v>27</v>
      </c>
      <c r="O57" s="116" t="s">
        <v>1148</v>
      </c>
      <c r="P57" s="79"/>
    </row>
    <row r="58" spans="1:16" s="7" customFormat="1" ht="24.75" customHeight="1" outlineLevel="1" x14ac:dyDescent="0.25">
      <c r="A58" s="136">
        <v>11</v>
      </c>
      <c r="B58" s="64"/>
      <c r="C58" s="65"/>
      <c r="D58" s="63"/>
      <c r="E58" s="137"/>
      <c r="F58" s="137"/>
      <c r="G58" s="152" t="str">
        <f t="shared" si="3"/>
        <v/>
      </c>
      <c r="H58" s="64"/>
      <c r="I58" s="63"/>
      <c r="J58" s="63"/>
      <c r="K58" s="66"/>
      <c r="L58" s="65"/>
      <c r="M58" s="67"/>
      <c r="N58" s="65"/>
      <c r="O58" s="65"/>
      <c r="P58" s="79"/>
    </row>
    <row r="59" spans="1:16" s="7" customFormat="1" ht="24.75" customHeight="1" outlineLevel="1" x14ac:dyDescent="0.25">
      <c r="A59" s="136">
        <v>12</v>
      </c>
      <c r="B59" s="64"/>
      <c r="C59" s="65"/>
      <c r="D59" s="63"/>
      <c r="E59" s="137"/>
      <c r="F59" s="137"/>
      <c r="G59" s="152" t="str">
        <f t="shared" si="3"/>
        <v/>
      </c>
      <c r="H59" s="64"/>
      <c r="I59" s="63"/>
      <c r="J59" s="63"/>
      <c r="K59" s="66"/>
      <c r="L59" s="65"/>
      <c r="M59" s="67"/>
      <c r="N59" s="65"/>
      <c r="O59" s="65"/>
      <c r="P59" s="79"/>
    </row>
    <row r="60" spans="1:16" s="7" customFormat="1" ht="24.75" customHeight="1" outlineLevel="1" x14ac:dyDescent="0.25">
      <c r="A60" s="136">
        <v>13</v>
      </c>
      <c r="B60" s="64"/>
      <c r="C60" s="65"/>
      <c r="D60" s="63"/>
      <c r="E60" s="137"/>
      <c r="F60" s="137"/>
      <c r="G60" s="152" t="str">
        <f t="shared" si="3"/>
        <v/>
      </c>
      <c r="H60" s="64"/>
      <c r="I60" s="63"/>
      <c r="J60" s="63"/>
      <c r="K60" s="66"/>
      <c r="L60" s="65"/>
      <c r="M60" s="67"/>
      <c r="N60" s="65"/>
      <c r="O60" s="65"/>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2676</v>
      </c>
      <c r="E114" s="137">
        <v>44095</v>
      </c>
      <c r="F114" s="137">
        <v>44196</v>
      </c>
      <c r="G114" s="152">
        <f>IF(AND(E114&lt;&gt;"",F114&lt;&gt;""),((F114-E114)/30),"")</f>
        <v>3.3666666666666667</v>
      </c>
      <c r="H114" s="114" t="s">
        <v>2677</v>
      </c>
      <c r="I114" s="113" t="s">
        <v>255</v>
      </c>
      <c r="J114" s="113" t="s">
        <v>259</v>
      </c>
      <c r="K114" s="115">
        <v>105941400</v>
      </c>
      <c r="L114" s="100">
        <f>+IF(AND(K114&gt;0,O114="Ejecución"),(K114/877802)*Tabla28[[#This Row],[% participación]],IF(AND(K114&gt;0,O114&lt;&gt;"Ejecución"),"-",""))</f>
        <v>120.68940376075699</v>
      </c>
      <c r="M114" s="116" t="s">
        <v>1148</v>
      </c>
      <c r="N114" s="165">
        <v>1</v>
      </c>
      <c r="O114" s="154" t="s">
        <v>1150</v>
      </c>
      <c r="P114" s="78"/>
    </row>
    <row r="115" spans="1:16" s="6" customFormat="1" ht="24.75" customHeight="1" x14ac:dyDescent="0.25">
      <c r="A115" s="135">
        <v>2</v>
      </c>
      <c r="B115" s="153" t="s">
        <v>2665</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2665</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0.01</v>
      </c>
      <c r="G179" s="157">
        <f>IF(F179&gt;0,SUM(E179+F179),"")</f>
        <v>0.03</v>
      </c>
      <c r="H179" s="5"/>
      <c r="I179" s="213" t="s">
        <v>2671</v>
      </c>
      <c r="J179" s="213"/>
      <c r="K179" s="213"/>
      <c r="L179" s="213"/>
      <c r="M179" s="164">
        <v>0.03</v>
      </c>
      <c r="O179" s="8"/>
      <c r="Q179" s="19"/>
      <c r="R179" s="151">
        <f>IF(M179&gt;0,SUM(L179+M179),"")</f>
        <v>0.03</v>
      </c>
      <c r="T179" s="19"/>
      <c r="U179" s="169" t="s">
        <v>1166</v>
      </c>
      <c r="V179" s="169"/>
      <c r="W179" s="169"/>
      <c r="X179" s="24">
        <v>0.02</v>
      </c>
      <c r="Y179" s="156"/>
      <c r="Z179" s="157" t="str">
        <f>IF(Y179&gt;0,SUM(E181+Y179),"")</f>
        <v/>
      </c>
      <c r="AA179" s="19"/>
      <c r="AB179" s="19"/>
    </row>
    <row r="180" spans="1:28" ht="23.45" hidden="1" x14ac:dyDescent="0.3">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45" hidden="1" x14ac:dyDescent="0.3">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45" hidden="1" x14ac:dyDescent="0.3">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93014641.590000004</v>
      </c>
      <c r="F185" s="92"/>
      <c r="G185" s="93"/>
      <c r="H185" s="88"/>
      <c r="I185" s="90" t="s">
        <v>2627</v>
      </c>
      <c r="J185" s="158">
        <f>+SUM(M179:M183)</f>
        <v>0.03</v>
      </c>
      <c r="K185" s="194" t="s">
        <v>2628</v>
      </c>
      <c r="L185" s="194"/>
      <c r="M185" s="94">
        <f>+J185*(SUM(K20:K35))</f>
        <v>93014641.590000004</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41967</v>
      </c>
      <c r="D193" s="5"/>
      <c r="E193" s="118">
        <v>2837</v>
      </c>
      <c r="F193" s="5"/>
      <c r="G193" s="5"/>
      <c r="H193" s="139" t="s">
        <v>2697</v>
      </c>
      <c r="J193" s="5"/>
      <c r="K193" s="119">
        <v>42402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2698</v>
      </c>
      <c r="J211" s="27" t="s">
        <v>2622</v>
      </c>
      <c r="K211" s="140" t="s">
        <v>2700</v>
      </c>
      <c r="L211" s="21"/>
      <c r="M211" s="21"/>
      <c r="N211" s="21"/>
      <c r="O211" s="8"/>
    </row>
    <row r="212" spans="1:15" x14ac:dyDescent="0.25">
      <c r="A212" s="9"/>
      <c r="B212" s="27" t="s">
        <v>2619</v>
      </c>
      <c r="C212" s="139" t="s">
        <v>2697</v>
      </c>
      <c r="D212" s="21"/>
      <c r="G212" s="27" t="s">
        <v>2621</v>
      </c>
      <c r="H212" s="140" t="s">
        <v>2699</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deintegral</cp:lastModifiedBy>
  <cp:lastPrinted>2020-12-27T20:07:27Z</cp:lastPrinted>
  <dcterms:created xsi:type="dcterms:W3CDTF">2020-10-14T21:57:42Z</dcterms:created>
  <dcterms:modified xsi:type="dcterms:W3CDTF">2020-12-27T20:09:28Z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