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INFORMACIÓN DISCO H\2020\CONTRATACIÓN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30" windowHeight="465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<sst xmlns="http://schemas.openxmlformats.org/spreadsheetml/2006/main" count="3391" uniqueCount="2762">
  <si>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</si>
  <si>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</si>
  <si>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</si>
  <si>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</si>
  <si>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</si>
  <si>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</si>
  <si>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</si>
  <si>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</si>
  <si>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</si>
  <si>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</si>
  <si>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</si>
  <si>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</si>
  <si>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</si>
  <si>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</si>
  <si>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</si>
  <si>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</si>
  <si>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</si>
  <si>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</si>
  <si>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</si>
  <si>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</si>
  <si>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</si>
  <si>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</si>
  <si>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</si>
  <si>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</si>
  <si>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</si>
  <si>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</si>
  <si>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</si>
  <si>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</si>
  <si>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</si>
  <si>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</si>
  <si>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</si>
  <si>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</si>
  <si>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</si>
  <si>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</si>
  <si>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</si>
  <si>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</si>
  <si>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</si>
  <si>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</si>
  <si>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</si>
  <si>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</si>
  <si>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</si>
  <si>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</si>
  <si>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</si>
  <si>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</si>
  <si>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</si>
  <si>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</si>
  <si>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</si>
  <si>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</si>
  <si>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</si>
  <si>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</si>
  <si>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</si>
  <si>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</si>
  <si>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</si>
  <si>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</si>
  <si>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</si>
  <si>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</si>
  <si>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</si>
  <si>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</si>
  <si>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</si>
  <si>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</si>
  <si>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</si>
  <si>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</si>
  <si>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</si>
  <si>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</si>
  <si>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</si>
  <si>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</si>
  <si>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</si>
  <si>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</si>
  <si>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</si>
  <si>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</si>
  <si>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</si>
  <si>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</si>
  <si>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</si>
  <si>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</si>
  <si>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</si>
  <si>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</si>
  <si>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</si>
  <si>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</si>
  <si>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</si>
  <si>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</si>
  <si>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</si>
  <si>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</si>
  <si>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</si>
  <si>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</si>
  <si>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</si>
  <si>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</si>
  <si>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</si>
  <si>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</si>
  <si>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</si>
  <si>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</si>
  <si>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</si>
  <si>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</si>
  <si>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</si>
  <si>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</si>
  <si>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</si>
  <si>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</si>
  <si>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</si>
  <si>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</si>
  <si>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</si>
  <si>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</si>
  <si>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</si>
  <si>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</si>
  <si>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</si>
  <si>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</si>
  <si>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</si>
  <si>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</si>
  <si>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</si>
  <si>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</si>
  <si>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</si>
  <si>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</si>
  <si>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</si>
  <si>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</si>
  <si>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</si>
  <si>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</si>
  <si>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</si>
  <si>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</si>
  <si>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</si>
  <si>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</si>
  <si>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</si>
  <si>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</si>
  <si>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</si>
  <si>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</si>
  <si>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</si>
  <si>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</si>
  <si>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</si>
  <si>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</si>
  <si>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</si>
  <si>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</si>
  <si>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</si>
  <si>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</si>
  <si>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</si>
  <si>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</si>
  <si>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</si>
  <si>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</si>
  <si>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</si>
  <si>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</si>
  <si>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</si>
  <si>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</si>
  <si>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</si>
  <si>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</si>
  <si>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</si>
  <si>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</si>
  <si>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</si>
  <si>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</si>
  <si>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</si>
  <si>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</si>
  <si>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</si>
  <si>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</si>
  <si>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</si>
  <si>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</si>
  <si>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</si>
  <si>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</si>
  <si>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</si>
  <si>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</si>
  <si>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</si>
  <si>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</si>
  <si>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</si>
  <si>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</si>
  <si>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</si>
  <si>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</si>
  <si>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</si>
  <si>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</si>
  <si>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</si>
  <si>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</si>
  <si>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</si>
  <si>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</si>
  <si>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</si>
  <si>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</si>
  <si>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</si>
  <si>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</si>
  <si>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</si>
  <si>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</si>
  <si>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</si>
  <si>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</si>
  <si>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</si>
  <si>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</si>
  <si>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</si>
  <si>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</si>
  <si>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</si>
  <si>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</si>
  <si>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</si>
  <si>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</si>
  <si>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</si>
  <si>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</si>
  <si>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</si>
  <si>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</si>
  <si>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</si>
  <si>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</si>
  <si>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</si>
  <si>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</si>
  <si>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</si>
  <si>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</si>
  <si>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</si>
  <si>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</si>
  <si>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</si>
  <si>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</si>
  <si>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</si>
  <si>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</si>
  <si>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</si>
  <si>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</si>
  <si>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</si>
  <si>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</si>
  <si>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</si>
  <si>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</si>
  <si>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</si>
  <si>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</si>
  <si>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</si>
  <si>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</si>
  <si>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</si>
  <si>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</si>
  <si>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</si>
  <si>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</si>
  <si>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</si>
  <si>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</si>
  <si>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</si>
  <si>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</si>
  <si>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</si>
  <si>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</si>
  <si>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</si>
  <si>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</si>
  <si>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</si>
  <si>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</si>
  <si>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</si>
  <si>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</si>
  <si>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</si>
  <si>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</si>
  <si>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</si>
  <si>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</si>
  <si>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</si>
  <si>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</si>
  <si>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</si>
  <si>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</si>
  <si>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</si>
  <si>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</si>
  <si>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</si>
  <si>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</si>
  <si>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</si>
  <si>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</si>
  <si>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</si>
  <si>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</si>
  <si>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</si>
  <si>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</si>
  <si>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</si>
  <si>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</si>
  <si>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</si>
  <si>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</si>
  <si>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</si>
  <si>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</si>
  <si>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</si>
  <si>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</si>
  <si>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</si>
  <si>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</si>
  <si>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</si>
  <si>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</si>
  <si>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</si>
  <si>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</si>
  <si>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</si>
  <si>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</si>
  <si>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</si>
  <si>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</si>
  <si>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</si>
  <si>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</si>
  <si>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</si>
  <si>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</si>
  <si>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</si>
  <si>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</si>
  <si>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</si>
  <si>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</si>
  <si>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</si>
  <si>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</si>
  <si>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</si>
  <si>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</si>
  <si>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</si>
  <si>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</si>
  <si>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</si>
  <si>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</si>
  <si>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</si>
  <si>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</si>
  <si>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</si>
  <si>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</si>
  <si>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</si>
  <si>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</si>
  <si>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</si>
  <si>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</si>
  <si>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</si>
  <si>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</si>
  <si>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</si>
  <si>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</si>
  <si>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</si>
  <si>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</si>
  <si>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</si>
  <si>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</si>
  <si>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</si>
  <si>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</si>
  <si>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</si>
  <si>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</si>
  <si>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</si>
  <si>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</si>
  <si>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</si>
  <si>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</si>
  <si>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</si>
  <si>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</si>
  <si>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</si>
  <si>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</si>
  <si>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</si>
  <si>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</si>
  <si>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</si>
  <si>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</si>
  <si>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</si>
  <si>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</si>
  <si>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</si>
  <si>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</si>
  <si>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</si>
  <si>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</si>
  <si>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</si>
  <si>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</si>
  <si>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</si>
  <si>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</si>
  <si>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</si>
  <si>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</si>
  <si>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</si>
  <si>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</si>
  <si>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</si>
  <si>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</si>
  <si>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</si>
  <si>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</si>
  <si>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</si>
  <si>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</si>
  <si>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</si>
  <si>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</si>
  <si>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</si>
  <si>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</si>
  <si>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</si>
  <si>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</si>
  <si>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</si>
  <si>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</si>
  <si>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</si>
  <si>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</si>
  <si>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</si>
  <si>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</si>
  <si>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</si>
  <si>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</si>
  <si>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</si>
  <si>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</si>
  <si>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</si>
  <si>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</si>
  <si>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</si>
  <si>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</si>
  <si>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</si>
  <si>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</si>
  <si>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</si>
  <si>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</si>
  <si>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</si>
  <si>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</si>
  <si>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</si>
  <si>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</si>
  <si>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</si>
  <si>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</si>
  <si>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</si>
  <si>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</si>
  <si>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</si>
  <si>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</si>
  <si>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</si>
  <si>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</si>
  <si>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</si>
  <si>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</si>
  <si>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</si>
  <si>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</si>
  <si>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</si>
  <si>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</si>
  <si>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</si>
  <si>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</si>
  <si>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</si>
  <si>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</si>
  <si>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</si>
  <si>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</si>
  <si>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</si>
  <si>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</si>
  <si>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</si>
  <si>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</si>
  <si>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</si>
  <si>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</si>
  <si>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</si>
  <si>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</si>
  <si>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</si>
  <si>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</si>
  <si>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</si>
  <si>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</si>
  <si>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</si>
  <si>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</si>
  <si>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</si>
  <si>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</si>
  <si>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</si>
  <si>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</si>
  <si>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</si>
  <si>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</si>
  <si>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</si>
  <si>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</si>
  <si>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</si>
  <si>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</si>
  <si>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</si>
  <si>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</si>
  <si>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</si>
  <si>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</si>
  <si>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</si>
  <si>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</si>
  <si>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</si>
  <si>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</si>
  <si>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</si>
  <si>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</si>
  <si>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</si>
  <si>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</si>
  <si>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</si>
  <si>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</si>
  <si>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</si>
  <si>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</si>
  <si>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</si>
  <si>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</si>
  <si>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</si>
  <si>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</si>
  <si>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</si>
  <si>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</si>
  <si>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</si>
  <si>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</si>
  <si>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</si>
  <si>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</si>
  <si>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</si>
  <si>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</si>
  <si>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</si>
  <si>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</si>
  <si>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</si>
  <si>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</si>
  <si>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</si>
  <si>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</si>
  <si>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</si>
  <si>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</si>
  <si>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</si>
  <si>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</si>
  <si>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</si>
  <si>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</si>
  <si>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</si>
  <si>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</si>
  <si>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</si>
  <si>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</si>
  <si>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</si>
  <si>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</si>
  <si>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</si>
  <si>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</si>
  <si>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</si>
  <si>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</si>
  <si>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</si>
  <si>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</si>
  <si>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</si>
  <si>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</si>
  <si>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</si>
  <si>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</si>
  <si>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</si>
  <si>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</si>
  <si>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</si>
  <si>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</si>
  <si>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</si>
  <si>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</si>
  <si>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</si>
  <si>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</si>
  <si>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</si>
  <si>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</si>
  <si>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</si>
  <si>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</si>
  <si>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</si>
  <si>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</si>
  <si>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</si>
  <si>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</si>
  <si>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</si>
  <si>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</si>
  <si>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</si>
  <si>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</si>
  <si>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</si>
  <si>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</si>
  <si>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</si>
  <si>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</si>
  <si>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</si>
  <si>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</si>
  <si>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</si>
  <si>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</si>
  <si>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</si>
  <si>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</si>
  <si>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</si>
  <si>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</si>
  <si>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</si>
  <si>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</si>
  <si>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</si>
  <si>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</si>
  <si>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</si>
  <si>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</si>
  <si>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</si>
  <si>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</si>
  <si>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</si>
  <si>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</si>
  <si>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</si>
  <si>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</si>
  <si>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</si>
  <si>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</si>
  <si>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</si>
  <si>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</si>
  <si>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</si>
  <si>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</si>
  <si>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</si>
  <si>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</si>
  <si>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</si>
  <si>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</si>
  <si>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</si>
  <si>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</si>
  <si>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</si>
  <si>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</si>
  <si>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</si>
  <si>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</si>
  <si>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</si>
  <si>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</si>
  <si>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</si>
  <si>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</si>
  <si>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</si>
  <si>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</si>
  <si>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</si>
  <si>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</si>
  <si>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</si>
  <si>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</si>
  <si>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</si>
  <si>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</si>
  <si>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</si>
  <si>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</si>
  <si>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</si>
  <si>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</si>
  <si>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</si>
  <si>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</si>
  <si>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</si>
  <si>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</si>
  <si>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</si>
  <si>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</si>
  <si>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</si>
  <si>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</si>
  <si>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</si>
  <si>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</si>
  <si>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</si>
  <si>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</si>
  <si>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</si>
  <si>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</si>
  <si>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</si>
  <si>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</si>
  <si>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</si>
  <si>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</si>
  <si>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</si>
  <si>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</si>
  <si>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</si>
  <si>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</si>
  <si>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</si>
  <si>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</si>
  <si>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</si>
  <si>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</si>
  <si>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</si>
  <si>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</si>
  <si>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</si>
  <si>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</si>
  <si>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</si>
  <si>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</si>
  <si>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</si>
  <si>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</si>
  <si>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</si>
  <si>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</si>
  <si>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</si>
  <si>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</si>
  <si>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</si>
  <si>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</si>
  <si>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</si>
  <si>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</si>
  <si>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</si>
  <si>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</si>
  <si>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</si>
  <si>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</si>
  <si>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</si>
  <si>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</si>
  <si>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</si>
  <si>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</si>
  <si>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</si>
  <si>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</si>
  <si>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</si>
  <si>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</si>
  <si>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</si>
  <si>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</si>
  <si>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</si>
  <si>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</si>
  <si>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</si>
  <si>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</si>
  <si>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</si>
  <si>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</si>
  <si>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</si>
  <si>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</si>
  <si>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</si>
  <si>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</si>
  <si>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</si>
  <si>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</si>
  <si>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</si>
  <si>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</si>
  <si>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</si>
  <si>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</si>
  <si>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</si>
  <si>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</si>
  <si>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</si>
  <si>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</si>
  <si>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</si>
  <si>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</si>
  <si>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</si>
  <si>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</si>
  <si>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</si>
  <si>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</si>
  <si>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</si>
  <si>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</si>
  <si>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</si>
  <si>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</si>
  <si>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</si>
  <si>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</si>
  <si>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</si>
  <si>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</si>
  <si>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</si>
  <si>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</si>
  <si>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</si>
  <si>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</si>
  <si>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</si>
  <si>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</si>
  <si>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</si>
  <si>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</si>
  <si>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</si>
  <si>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</si>
  <si>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</si>
  <si>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</si>
  <si>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</si>
  <si>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</si>
  <si>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</si>
  <si>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</si>
  <si>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</si>
  <si>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</si>
  <si>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</si>
  <si>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</si>
  <si>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</si>
  <si>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</si>
  <si>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</si>
  <si>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</si>
  <si>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</si>
  <si>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</si>
  <si>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</si>
  <si>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</si>
  <si>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</si>
  <si>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</si>
  <si>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</si>
  <si>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</si>
  <si>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</si>
  <si>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</si>
  <si>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</si>
  <si>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</si>
  <si>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</si>
  <si>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</si>
  <si>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</si>
  <si>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</si>
  <si>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</si>
  <si>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</si>
  <si>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</si>
  <si>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</si>
  <si>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</si>
  <si>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</si>
  <si>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</si>
  <si>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</si>
  <si>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</si>
  <si>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</si>
  <si>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</si>
  <si>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</si>
  <si>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</si>
  <si>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</si>
  <si>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</si>
  <si>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</si>
  <si>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</si>
  <si>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</si>
  <si>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</si>
  <si>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</si>
  <si>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</si>
  <si>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</si>
  <si>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</si>
  <si>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</si>
  <si>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</si>
  <si>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</si>
  <si>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</si>
  <si>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</si>
  <si>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</si>
  <si>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</si>
  <si>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</si>
  <si>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</si>
  <si>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</si>
  <si>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</si>
  <si>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</si>
  <si>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</si>
  <si>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</si>
  <si>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</si>
  <si>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</si>
  <si>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</si>
  <si>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</si>
  <si>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</si>
  <si>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</si>
  <si>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</si>
  <si>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</si>
  <si>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</si>
  <si>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</si>
  <si>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</si>
  <si>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</si>
  <si>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</si>
  <si>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</si>
  <si>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</si>
  <si>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</si>
  <si>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</si>
  <si>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</si>
  <si>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</si>
  <si>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</si>
  <si>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</si>
  <si>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</si>
  <si>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</si>
  <si>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</si>
  <si>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</si>
  <si>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</si>
  <si>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</si>
  <si>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</si>
  <si>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</si>
  <si>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</si>
  <si>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</si>
  <si>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</si>
  <si>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</si>
  <si>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</si>
  <si>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</si>
  <si>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</si>
  <si>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</si>
  <si>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</si>
  <si>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</si>
  <si>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</si>
  <si>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</si>
  <si>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</si>
  <si>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</si>
  <si>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</si>
  <si>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</si>
  <si>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</si>
  <si>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</si>
  <si>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</si>
  <si>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</si>
  <si>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</si>
  <si>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</si>
  <si>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</si>
  <si>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</si>
  <si>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</si>
  <si>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</si>
  <si>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</si>
  <si>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</si>
  <si>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</si>
  <si>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</si>
  <si>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</si>
  <si>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</si>
  <si>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</si>
  <si>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</si>
  <si>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</si>
  <si>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</si>
  <si>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</si>
  <si>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</si>
  <si>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</si>
  <si>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</si>
  <si>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</si>
  <si>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</si>
  <si>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</si>
  <si>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</si>
  <si>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</si>
  <si>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</si>
  <si>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</si>
  <si>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</si>
  <si>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</si>
  <si>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</si>
  <si>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</si>
  <si>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</si>
  <si>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</si>
  <si>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</si>
  <si>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</si>
  <si>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</si>
  <si>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</si>
  <si>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</si>
  <si>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</si>
  <si>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</si>
  <si>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</si>
  <si>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</si>
  <si>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</si>
  <si>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</si>
  <si>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</si>
  <si>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</si>
  <si>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</si>
  <si>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</si>
  <si>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</si>
  <si>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</si>
  <si>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</si>
  <si>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</si>
  <si>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</si>
  <si>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</si>
  <si>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</si>
  <si>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</si>
  <si>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</si>
  <si>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</si>
  <si>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</si>
  <si>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</si>
  <si>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</si>
  <si>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</si>
  <si>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</si>
  <si>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</si>
  <si>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</si>
  <si>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</si>
  <si>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</si>
  <si>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</si>
  <si>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</si>
  <si>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</si>
  <si>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</si>
  <si>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</si>
  <si>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</si>
  <si>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</si>
  <si>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</si>
  <si>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</si>
  <si>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</si>
  <si>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</si>
  <si>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</si>
  <si>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</si>
  <si>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</si>
  <si>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</si>
  <si>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</si>
  <si>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</si>
  <si>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</si>
  <si>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</si>
  <si>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</si>
  <si>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</si>
  <si>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</si>
  <si>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</si>
  <si>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</si>
  <si>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</si>
  <si>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</si>
  <si>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</si>
  <si>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</si>
  <si>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</si>
  <si>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</si>
  <si>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</si>
  <si>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</si>
  <si>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</si>
  <si>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</si>
  <si>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</si>
  <si>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</si>
  <si>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</si>
  <si>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</si>
  <si>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</si>
  <si>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</si>
  <si>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</si>
  <si>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</si>
  <si>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</si>
  <si>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</si>
  <si>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</si>
  <si>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</si>
  <si>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</si>
  <si>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</si>
  <si>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</si>
  <si>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</si>
  <si>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</si>
  <si>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</si>
  <si>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</si>
  <si>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</si>
  <si>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</si>
  <si>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</si>
  <si>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</si>
  <si>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</si>
  <si>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</si>
  <si>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</si>
  <si>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</si>
  <si>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</si>
  <si>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</si>
  <si>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</si>
  <si>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</si>
  <si>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</si>
  <si>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</si>
  <si>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</si>
  <si>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</si>
  <si>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</si>
  <si>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</si>
  <si>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</si>
  <si>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</si>
  <si>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</si>
  <si>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</si>
  <si>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</si>
  <si>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</si>
  <si>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</si>
  <si>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</si>
  <si>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</si>
  <si>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</si>
  <si>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</si>
  <si>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</si>
  <si>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</si>
  <si>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</si>
  <si>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</si>
  <si>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</si>
  <si>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</si>
  <si>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</si>
  <si>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</si>
  <si>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</si>
  <si>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</si>
  <si>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</si>
  <si>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</si>
  <si>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</si>
  <si>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</si>
  <si>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</si>
  <si>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</si>
  <si>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</si>
  <si>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</si>
  <si>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</si>
  <si>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</si>
  <si>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</si>
  <si>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</si>
  <si>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</si>
  <si>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</si>
  <si>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</si>
  <si>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</si>
  <si>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</si>
  <si>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</si>
  <si>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</si>
  <si>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</si>
  <si>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</si>
  <si>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</si>
  <si>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</si>
  <si>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</si>
  <si>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</si>
  <si>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</si>
  <si>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</si>
  <si>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</si>
  <si>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</si>
  <si>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</si>
  <si>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</si>
  <si>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</si>
  <si>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</si>
  <si>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</si>
  <si>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</si>
  <si>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</si>
  <si>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</si>
  <si>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</si>
  <si>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</si>
  <si>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</si>
  <si>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</si>
  <si>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</si>
  <si>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</si>
  <si>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</si>
  <si>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</si>
  <si>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</si>
  <si>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</si>
  <si>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</si>
  <si>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</si>
  <si>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</si>
  <si>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</si>
  <si>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</si>
  <si>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</si>
  <si>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</si>
  <si>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</si>
  <si>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</si>
  <si>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</si>
  <si>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</si>
  <si>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</si>
  <si>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</si>
  <si>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</si>
  <si>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</si>
  <si>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</si>
  <si>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</si>
  <si>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</si>
  <si>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</si>
  <si>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</si>
  <si>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</si>
  <si>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</si>
  <si>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</si>
  <si>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</si>
  <si>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</si>
  <si>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</si>
  <si>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</si>
  <si>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</si>
  <si>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</si>
  <si>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</si>
  <si>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</si>
  <si>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</si>
  <si>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</si>
  <si>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</si>
  <si>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</si>
  <si>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</si>
  <si>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</si>
  <si>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</si>
  <si>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</si>
  <si>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</si>
  <si>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</si>
  <si>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</si>
  <si>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</si>
  <si>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</si>
  <si>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</si>
  <si>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</si>
  <si>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</si>
  <si>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</si>
  <si>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</si>
  <si>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</si>
  <si>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</si>
  <si>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</si>
  <si>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</si>
  <si>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</si>
  <si>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</si>
  <si>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</si>
  <si>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</si>
  <si>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</si>
  <si>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</si>
  <si>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</si>
  <si>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</si>
  <si>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</si>
  <si>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</si>
  <si>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</si>
  <si>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</si>
  <si>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</si>
  <si>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</si>
  <si>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</si>
  <si>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</si>
  <si>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</si>
  <si>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</si>
  <si>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</si>
  <si>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</si>
  <si>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</si>
  <si>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</si>
  <si>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</si>
  <si>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</si>
  <si>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</si>
  <si>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</si>
  <si>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</si>
  <si>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</si>
  <si>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</si>
  <si>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</si>
  <si>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</si>
  <si>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</si>
  <si>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</si>
  <si>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</si>
  <si>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</si>
  <si>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</si>
  <si>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</si>
  <si>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</si>
  <si>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</si>
  <si>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</si>
  <si>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</si>
  <si>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</si>
  <si>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</si>
  <si>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</si>
  <si>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</si>
  <si>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</si>
  <si>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</si>
  <si>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</si>
  <si>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</si>
  <si>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</si>
  <si>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</si>
  <si>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</si>
  <si>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</si>
  <si>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</si>
  <si>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</si>
  <si>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</si>
  <si>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</si>
  <si>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</si>
  <si>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</si>
  <si>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</si>
  <si>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</si>
  <si>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</si>
  <si>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</si>
  <si>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</si>
  <si>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</si>
  <si>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</si>
  <si>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</si>
  <si>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</si>
  <si>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</si>
  <si>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</si>
  <si>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</si>
  <si>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</si>
  <si>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</si>
  <si>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</si>
  <si>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</si>
  <si>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</si>
  <si>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</si>
  <si>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</si>
  <si>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</si>
  <si>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</si>
  <si>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</si>
  <si>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</si>
  <si>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</si>
  <si>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</si>
  <si>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</si>
  <si>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</si>
  <si>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</si>
  <si>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</si>
  <si>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</si>
  <si>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</si>
  <si>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</si>
  <si>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</si>
  <si>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</si>
  <si>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</si>
  <si>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</si>
  <si>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</si>
  <si>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</si>
  <si>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</si>
  <si>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</si>
  <si>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</si>
  <si>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</si>
  <si>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</si>
  <si>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</si>
  <si>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</si>
  <si>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</si>
  <si>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</si>
  <si>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</si>
  <si>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</si>
  <si>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</si>
  <si>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</si>
  <si>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</si>
  <si>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</si>
  <si>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</si>
  <si>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</si>
  <si>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</si>
  <si>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</si>
  <si>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</si>
  <si>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</si>
  <si>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</si>
  <si>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</si>
  <si>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</si>
  <si>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</si>
  <si>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</si>
  <si>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</si>
  <si>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</si>
  <si>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</si>
  <si>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</si>
  <si>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</si>
  <si>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</si>
  <si>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</si>
  <si>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</si>
  <si>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</si>
  <si>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</si>
  <si>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</si>
  <si>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</si>
  <si>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</si>
  <si>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</si>
  <si>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</si>
  <si>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</si>
  <si>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</si>
  <si>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</si>
  <si>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</si>
  <si>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</si>
  <si>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</si>
  <si>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</si>
  <si>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</si>
  <si>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</si>
  <si>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</si>
  <si>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</si>
  <si>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</si>
  <si>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</si>
  <si>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</si>
  <si>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</si>
  <si>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</si>
  <si>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</si>
  <si>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</si>
  <si>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</si>
  <si>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</si>
  <si>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</si>
  <si>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</si>
  <si>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</si>
  <si>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</si>
  <si>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</si>
  <si>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</si>
  <si>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</si>
  <si>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</si>
  <si>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</si>
  <si>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</si>
  <si>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</si>
  <si>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</si>
  <si>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</si>
  <si>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</si>
  <si>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</si>
  <si>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</si>
  <si>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</si>
  <si>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</si>
  <si>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</si>
  <si>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</si>
  <si>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</si>
  <si>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</si>
  <si>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</si>
  <si>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</si>
  <si>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</si>
  <si>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</si>
  <si>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</si>
  <si>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</si>
  <si>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</si>
  <si>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</si>
  <si>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</si>
  <si>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</si>
  <si>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</si>
  <si>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</si>
  <si>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</si>
  <si>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</si>
  <si>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</si>
  <si>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</si>
  <si>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</si>
  <si>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</si>
  <si>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</si>
  <si>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</si>
  <si>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</si>
  <si>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</si>
  <si>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</si>
  <si>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</si>
  <si>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</si>
  <si>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</si>
  <si>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</si>
  <si>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</si>
  <si>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</si>
  <si>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</si>
  <si>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</si>
  <si>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</si>
  <si>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</si>
  <si>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</si>
  <si>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</si>
  <si>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</si>
  <si>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</si>
  <si>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</si>
  <si>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</si>
  <si>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</si>
  <si>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</si>
  <si>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</si>
  <si>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</si>
  <si>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</si>
  <si>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</si>
  <si>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</si>
  <si>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</si>
  <si>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</si>
  <si>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</si>
  <si>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</si>
  <si>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</si>
  <si>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</si>
  <si>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</si>
  <si>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</si>
  <si>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</si>
  <si>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</si>
  <si>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</si>
  <si>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</si>
  <si>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</si>
  <si>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</si>
  <si>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</si>
  <si>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</si>
  <si>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</si>
  <si>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</si>
  <si>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</si>
  <si>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</si>
  <si>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</si>
  <si>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</si>
  <si>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</si>
  <si>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</si>
  <si>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</si>
  <si>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</si>
  <si>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</si>
  <si>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</si>
  <si>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</si>
  <si>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</si>
  <si>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</si>
  <si>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</si>
  <si>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</si>
  <si>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</si>
  <si>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</si>
  <si>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</si>
  <si>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</si>
  <si>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</si>
  <si>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</si>
  <si>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</si>
  <si>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</si>
  <si>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</si>
  <si>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</si>
  <si>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</si>
  <si>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</si>
  <si>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</si>
  <si>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</si>
  <si>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</si>
  <si>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</si>
  <si>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</si>
  <si>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</si>
  <si>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</si>
  <si>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</si>
  <si>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</si>
  <si>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</si>
  <si>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</si>
  <si>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</si>
  <si>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</si>
  <si>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</si>
  <si>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</si>
  <si>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</si>
  <si>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</si>
  <si>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</si>
  <si>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</si>
  <si>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</si>
  <si>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</si>
  <si>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</si>
  <si>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</si>
  <si>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</si>
  <si>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</si>
  <si>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</si>
  <si>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</si>
  <si>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</si>
  <si>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</si>
  <si>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</si>
  <si>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</si>
  <si>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</si>
  <si>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</si>
  <si>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</si>
  <si>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</si>
  <si>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</si>
  <si>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</si>
  <si>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</si>
  <si>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</si>
  <si>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</si>
  <si>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</si>
  <si>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</si>
  <si>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</si>
  <si>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</si>
  <si>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</si>
  <si>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</si>
  <si>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</si>
  <si>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</si>
  <si>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</si>
  <si>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</si>
  <si>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</si>
  <si>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</si>
  <si>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</si>
  <si>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</si>
  <si>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</si>
  <si>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</si>
  <si>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</si>
  <si>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</si>
  <si>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</si>
  <si>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</si>
  <si>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</si>
  <si>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</si>
  <si>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</si>
  <si>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</si>
  <si>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</si>
  <si>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</si>
  <si>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</si>
  <si>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</si>
  <si>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</si>
  <si>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</si>
  <si>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</si>
  <si>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</si>
  <si>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</si>
  <si>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</si>
  <si>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</si>
  <si>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</si>
  <si>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</si>
  <si>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</si>
  <si>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</si>
  <si>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</si>
  <si>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</si>
  <si>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</si>
  <si>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</si>
  <si>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</si>
  <si>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</si>
  <si>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</si>
  <si>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</si>
  <si>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</si>
  <si>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</si>
  <si>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</si>
  <si>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</si>
  <si>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</si>
  <si>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</si>
  <si>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</si>
  <si>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</si>
  <si>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</si>
  <si>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</si>
  <si>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</si>
  <si>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</si>
  <si>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</si>
  <si>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</si>
  <si>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</si>
  <si>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</si>
  <si>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</si>
  <si>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</si>
  <si>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</si>
  <si>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</si>
  <si>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</si>
  <si>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</si>
  <si>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</si>
  <si>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</si>
  <si>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</si>
  <si>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</si>
  <si>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</si>
  <si>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</si>
  <si>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</si>
  <si>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</si>
  <si>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</si>
  <si>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</si>
  <si>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</si>
  <si>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</si>
  <si>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</si>
  <si>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</si>
  <si>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</si>
  <si>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</si>
  <si>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</si>
  <si>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</si>
  <si>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</si>
  <si>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</si>
  <si>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</si>
  <si>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</si>
  <si>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</si>
  <si>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</si>
  <si>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</si>
  <si>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</si>
  <si>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</si>
  <si>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</si>
  <si>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</si>
  <si>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</si>
  <si>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</si>
  <si>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</si>
  <si>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</si>
  <si>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</si>
  <si>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</si>
  <si>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</si>
  <si>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</si>
  <si>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</si>
  <si>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</si>
  <si>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</si>
  <si>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</si>
  <si>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</si>
  <si>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</si>
  <si>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</si>
  <si>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</si>
  <si>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</si>
  <si>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</si>
  <si>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</si>
  <si>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</si>
  <si>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</si>
  <si>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</si>
  <si>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</si>
  <si>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</si>
  <si>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</si>
  <si>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</si>
  <si>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</si>
  <si>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</si>
  <si>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</si>
  <si>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</si>
  <si>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</si>
  <si>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</si>
  <si>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</si>
  <si>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</si>
  <si>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</si>
  <si>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</si>
  <si>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</si>
  <si>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</si>
  <si>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</si>
  <si>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</si>
  <si>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</si>
  <si>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</si>
  <si>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</si>
  <si>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</si>
  <si>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</si>
  <si>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</si>
  <si>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</si>
  <si>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</si>
  <si>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</si>
  <si>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</si>
  <si>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</si>
  <si>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</si>
  <si>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</si>
  <si>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</si>
  <si>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</si>
  <si>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</si>
  <si>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</si>
  <si>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</si>
  <si>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</si>
  <si>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</si>
  <si>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</si>
  <si>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</si>
  <si>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</si>
  <si>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</si>
  <si>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</si>
  <si>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</si>
  <si>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</si>
  <si>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</si>
  <si>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</si>
  <si>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</si>
  <si>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</si>
  <si>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</si>
  <si>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</si>
  <si>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</si>
  <si>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</si>
  <si>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</si>
  <si>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</si>
  <si>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</si>
  <si>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</si>
  <si>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</si>
  <si>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</si>
  <si>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</si>
  <si>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</si>
  <si>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</si>
  <si>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</si>
  <si>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</si>
  <si>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</si>
  <si>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</si>
  <si>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</si>
  <si>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</si>
  <si>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</si>
  <si>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</si>
  <si>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</si>
  <si>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</si>
  <si>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</si>
  <si>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</si>
  <si>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</si>
  <si>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</si>
  <si>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</si>
  <si>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</si>
  <si>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</si>
  <si>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</si>
  <si>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</si>
  <si>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</si>
  <si>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</si>
  <si>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</si>
  <si>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</si>
  <si>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</si>
  <si>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</si>
  <si>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</si>
  <si>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</si>
  <si>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</si>
  <si>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</si>
  <si>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</si>
  <si>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</si>
  <si>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</si>
  <si>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</si>
  <si>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</si>
  <si>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</si>
  <si>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</si>
  <si>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</si>
  <si>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</si>
  <si>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</si>
  <si>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</si>
  <si>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</si>
  <si>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</si>
  <si>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</si>
  <si>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</si>
  <si>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</si>
  <si>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</si>
  <si>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</si>
  <si>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</si>
  <si>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</si>
  <si>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</si>
  <si>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</si>
  <si>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</si>
  <si>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</si>
  <si>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</si>
  <si>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</si>
  <si>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</si>
  <si>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</si>
  <si>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</si>
  <si>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</si>
  <si>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</si>
  <si>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</si>
  <si>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</si>
  <si>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</si>
  <si>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</si>
  <si>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</si>
  <si>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</si>
  <si>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</si>
  <si>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</si>
  <si>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</si>
  <si>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</si>
  <si>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</si>
  <si>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</si>
  <si>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</si>
  <si>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</si>
  <si>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</si>
  <si>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</si>
  <si>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</si>
  <si>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</si>
  <si>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</si>
  <si>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</si>
  <si>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</si>
  <si>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</si>
  <si>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</si>
  <si>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</si>
  <si>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</si>
  <si>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</si>
  <si>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</si>
  <si>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</si>
  <si>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</si>
  <si>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</si>
  <si>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</si>
  <si>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</si>
  <si>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</si>
  <si>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</si>
  <si>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</si>
  <si>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</si>
  <si>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</si>
  <si>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</si>
  <si>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</si>
  <si>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</si>
  <si>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</si>
  <si>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</si>
  <si>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</si>
  <si>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</si>
  <si>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</si>
  <si>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</si>
  <si>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</si>
  <si>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</si>
  <si>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</si>
  <si>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</si>
  <si>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</si>
  <si>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</si>
  <si>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</si>
  <si>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</si>
  <si>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</si>
  <si>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</si>
  <si>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</si>
  <si>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</si>
  <si>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</si>
  <si>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</si>
  <si>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</si>
  <si>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</si>
  <si>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</si>
  <si>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</si>
  <si>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</si>
  <si>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</si>
  <si>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</si>
  <si>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</si>
  <si>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</si>
  <si>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</si>
  <si>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</si>
  <si>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</si>
  <si>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</si>
  <si>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</si>
  <si>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</si>
  <si>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</si>
  <si>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</si>
  <si>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</si>
  <si>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</si>
  <si>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</si>
  <si>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</si>
  <si>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</si>
  <si>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</si>
  <si>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</si>
  <si>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</si>
  <si>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</si>
  <si>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</si>
  <si>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</si>
  <si>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</si>
  <si>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</si>
  <si>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</si>
  <si>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</si>
  <si>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</si>
  <si>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</si>
  <si>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</si>
  <si>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</si>
  <si>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</si>
  <si>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</si>
  <si>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</si>
  <si>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</si>
  <si>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</si>
  <si>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</si>
  <si>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</si>
  <si>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</si>
  <si>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</si>
  <si>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</si>
  <si>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</si>
  <si>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</si>
  <si>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</si>
  <si>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</si>
  <si>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</si>
  <si>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</si>
  <si>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</si>
  <si>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</si>
  <si>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</si>
  <si>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</si>
  <si>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</si>
  <si>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</si>
  <si>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</si>
  <si>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</si>
  <si>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</si>
  <si>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</si>
  <si>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</si>
  <si>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</si>
  <si>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</si>
  <si>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</si>
  <si>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</si>
  <si>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</si>
  <si>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</si>
  <si>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</si>
  <si>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</si>
  <si>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</si>
  <si>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</si>
  <si>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</si>
  <si>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</si>
  <si>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</si>
  <si>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</si>
  <si>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</si>
  <si>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</si>
  <si>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</si>
  <si>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</si>
  <si>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</si>
  <si>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</si>
  <si>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</si>
  <si>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</si>
  <si>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</si>
  <si>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</si>
  <si>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</si>
  <si>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</si>
  <si>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</si>
  <si>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</si>
  <si>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</si>
  <si>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</si>
  <si>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</si>
  <si>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</si>
  <si>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</si>
  <si>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</si>
  <si>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</si>
  <si>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</si>
  <si>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</si>
  <si>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</si>
  <si>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</si>
  <si>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</si>
  <si>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</si>
  <si>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</si>
  <si>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</si>
  <si>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</si>
  <si>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</si>
  <si>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</si>
  <si>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</si>
  <si>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</si>
  <si>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</si>
  <si>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</si>
  <si>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</si>
  <si>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</si>
  <si>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</si>
  <si>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</si>
  <si>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</si>
  <si>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</si>
  <si>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</si>
  <si>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</si>
  <si>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</si>
  <si>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</si>
  <si>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</si>
  <si>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</si>
  <si>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</si>
  <si>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</si>
  <si>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</si>
  <si>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</si>
  <si>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</si>
  <si>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</si>
  <si>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</si>
  <si>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</si>
  <si>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</si>
  <si>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</si>
  <si>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</si>
  <si>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</si>
  <si>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</si>
  <si>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</si>
  <si>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</si>
  <si>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</si>
  <si>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</si>
  <si>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</si>
  <si>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</si>
  <si>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</si>
  <si>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</si>
  <si>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</si>
  <si>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</si>
  <si>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</si>
  <si>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</si>
  <si>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</si>
  <si>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</si>
  <si>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</si>
  <si>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</si>
  <si>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</si>
  <si>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</si>
  <si>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</si>
  <si>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</si>
  <si>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</si>
  <si>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</si>
  <si>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</si>
  <si>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</si>
  <si>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</si>
  <si>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</si>
  <si>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</si>
  <si>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</si>
  <si>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</si>
  <si>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</si>
  <si>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</si>
  <si>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</si>
  <si>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</si>
  <si>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</si>
  <si>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</si>
  <si>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</si>
  <si>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</si>
  <si>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</si>
  <si>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</si>
  <si>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</si>
  <si>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</si>
  <si>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</si>
  <si>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</si>
  <si>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</si>
  <si>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</si>
  <si>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</si>
  <si>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</si>
  <si>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</si>
  <si>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</si>
  <si>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</si>
  <si>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</si>
  <si>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</si>
  <si>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</si>
  <si>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</si>
  <si>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</si>
  <si>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</si>
  <si>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</si>
  <si>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</si>
  <si>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</si>
  <si>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</si>
  <si>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</si>
  <si>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</si>
  <si>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</si>
  <si>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</si>
  <si>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</si>
  <si>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</si>
  <si>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</si>
  <si>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</si>
  <si>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</si>
  <si>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</si>
  <si>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</si>
  <si>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</si>
  <si>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</si>
  <si>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</si>
  <si>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</si>
  <si>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</si>
  <si>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</si>
  <si>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</si>
  <si>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</si>
  <si>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</si>
  <si>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</si>
  <si>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</si>
  <si>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</si>
  <si>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</si>
  <si>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</si>
  <si>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</si>
  <si>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</si>
  <si>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</si>
  <si>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</si>
  <si>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</si>
  <si>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</si>
  <si>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</si>
  <si>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</si>
  <si>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</si>
  <si>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</si>
  <si>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</si>
  <si>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</si>
  <si>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</si>
  <si>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</si>
  <si>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</si>
  <si>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</si>
  <si>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</si>
  <si>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</si>
  <si>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</si>
  <si>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</si>
  <si>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</si>
  <si>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</si>
  <si>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</si>
  <si>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</si>
  <si>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</si>
  <si>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</si>
  <si>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</si>
  <si>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</si>
  <si>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</si>
  <si>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</si>
  <si>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</si>
  <si>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</si>
  <si>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</si>
  <si>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</si>
  <si>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</si>
  <si>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</si>
  <si>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</si>
  <si>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</si>
  <si>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</si>
  <si>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</si>
  <si>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</si>
  <si>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</si>
  <si>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</si>
  <si>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</si>
  <si>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</si>
  <si>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</si>
  <si>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</si>
  <si>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</si>
  <si>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</si>
  <si>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</si>
  <si>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</si>
  <si>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</si>
  <si>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</si>
  <si>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</si>
  <si>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</si>
  <si>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</si>
  <si>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</si>
  <si>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</si>
  <si>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</si>
  <si>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</si>
  <si>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</si>
  <si>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</si>
  <si>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</si>
  <si>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</si>
  <si>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</si>
  <si>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</si>
  <si>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</si>
  <si>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</si>
  <si>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</si>
  <si>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</si>
  <si>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</si>
  <si>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</si>
  <si>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</si>
  <si>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</si>
  <si>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</si>
  <si>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</si>
  <si>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</si>
  <si>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</si>
  <si>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</si>
  <si>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</si>
  <si>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</si>
  <si>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</si>
  <si>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</si>
  <si>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</si>
  <si>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</si>
  <si>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</si>
  <si>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</si>
  <si>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</si>
  <si>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</si>
  <si>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</si>
  <si>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</si>
  <si>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</si>
  <si>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</si>
  <si>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</si>
  <si>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</si>
  <si>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</si>
  <si>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</si>
  <si>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</si>
  <si>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</si>
  <si>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</si>
  <si>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</si>
  <si>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</si>
  <si>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</si>
  <si>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</si>
  <si>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</si>
  <si>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</si>
  <si>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</si>
  <si>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</si>
  <si>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</si>
  <si>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</si>
  <si>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</si>
  <si>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</si>
  <si>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</si>
  <si>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</si>
  <si>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</si>
  <si>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</si>
  <si>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</si>
  <si>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</si>
  <si>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</si>
  <si>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</si>
  <si>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</si>
  <si>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</si>
  <si>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</si>
  <si>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</si>
  <si>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</si>
  <si>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</si>
  <si>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</si>
  <si>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</si>
  <si>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</si>
  <si>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</si>
  <si>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</si>
  <si>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</si>
  <si>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</si>
  <si>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</si>
  <si>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</si>
  <si>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</si>
  <si>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</si>
  <si>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</si>
  <si>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</si>
  <si>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</si>
  <si>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</si>
  <si>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</si>
  <si>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</si>
  <si>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</si>
  <si>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</si>
  <si>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</si>
  <si>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</si>
  <si>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</si>
  <si>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</si>
  <si>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</si>
  <si>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</si>
  <si>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</si>
  <si>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</si>
  <si>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</si>
  <si>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</si>
  <si>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</si>
  <si>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</si>
  <si>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</si>
  <si>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</si>
  <si>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</si>
  <si>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</si>
  <si>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</si>
  <si>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</si>
  <si>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</si>
  <si>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</si>
  <si>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</si>
  <si>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</si>
  <si>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</si>
  <si>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</si>
  <si>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</si>
  <si>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</si>
  <si>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</si>
  <si>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</si>
  <si>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</si>
  <si>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</si>
  <si>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</si>
  <si>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</si>
  <si>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</si>
  <si>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</si>
  <si>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</si>
  <si>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</si>
  <si>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</si>
  <si>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</si>
  <si>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</si>
  <si>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</si>
  <si>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</si>
  <si>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</si>
  <si>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</si>
  <si>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</si>
  <si>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</si>
  <si>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</si>
  <si>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</si>
  <si>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</si>
  <si>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</si>
  <si>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</si>
  <si>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</si>
  <si>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</si>
  <si>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</si>
  <si>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</si>
  <si>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</si>
  <si>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</si>
  <si>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</si>
  <si>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</si>
  <si>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</si>
  <si>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</si>
  <si>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</si>
  <si>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</si>
  <si>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</si>
  <si>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</si>
  <si>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</si>
  <si>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</si>
  <si>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</si>
  <si>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</si>
  <si>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</si>
  <si>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</si>
  <si>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</si>
  <si>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</si>
  <si>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</si>
  <si>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</si>
  <si>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</si>
  <si>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</si>
  <si>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</si>
  <si>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</si>
  <si>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</si>
  <si>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</si>
  <si>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</si>
  <si>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</si>
  <si>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</si>
  <si>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</si>
  <si>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</si>
  <si>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</si>
  <si>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</si>
  <si>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</si>
  <si>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</si>
  <si>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</si>
  <si>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</si>
  <si>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</si>
  <si>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</si>
  <si>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</si>
  <si>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</si>
  <si>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</si>
  <si>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</si>
  <si>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</si>
  <si>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</si>
  <si>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</si>
  <si>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</si>
  <si>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</si>
  <si>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</si>
  <si>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</si>
  <si>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</si>
  <si>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</si>
  <si>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</si>
  <si>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</si>
  <si>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</si>
  <si>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</si>
  <si>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</si>
  <si>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</si>
  <si>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</si>
  <si>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</si>
  <si>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</si>
  <si>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</si>
  <si>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</si>
  <si>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</si>
  <si>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</si>
  <si>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</si>
  <si>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</si>
  <si>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</si>
  <si>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</si>
  <si>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</si>
  <si>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</si>
  <si>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</si>
  <si>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</si>
  <si>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</si>
  <si>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</si>
  <si>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</si>
  <si>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</si>
  <si>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</si>
  <si>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</si>
  <si>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</si>
  <si>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</si>
  <si>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</si>
  <si>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</si>
  <si>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</si>
  <si>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</si>
  <si>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</si>
  <si>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</si>
  <si>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</si>
  <si>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</si>
  <si>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</si>
  <si>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</si>
  <si>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</si>
  <si>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</si>
  <si>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</si>
  <si>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</si>
  <si>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</si>
  <si>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</si>
  <si>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</si>
  <si>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</si>
  <si>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</si>
  <si>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</si>
  <si>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</si>
  <si>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</si>
  <si>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</si>
  <si>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</si>
  <si>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</si>
  <si>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</si>
  <si>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</si>
  <si>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</si>
  <si>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</si>
  <si>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</si>
  <si>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</si>
  <si>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</si>
  <si>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</si>
  <si>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</si>
  <si>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</si>
  <si>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</si>
  <si>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</si>
  <si>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</si>
  <si>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</si>
  <si>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</si>
  <si>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</si>
  <si>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</si>
  <si>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</si>
  <si>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</si>
  <si>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</si>
  <si>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</si>
  <si>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</si>
  <si>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</si>
  <si>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</si>
  <si>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</si>
  <si>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</si>
  <si>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</si>
  <si>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</si>
  <si>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</si>
  <si>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</si>
  <si>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</si>
  <si>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</si>
  <si>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</si>
  <si>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</si>
  <si>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</si>
  <si>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</si>
  <si>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</si>
  <si>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</si>
  <si>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</si>
  <si>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</si>
  <si>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</si>
  <si>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</si>
  <si>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</si>
  <si>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</si>
  <si>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</si>
  <si>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</si>
  <si>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</si>
  <si>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</si>
  <si>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</si>
  <si>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</si>
  <si>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</si>
  <si>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</si>
  <si>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</si>
  <si>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</si>
  <si>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</si>
  <si>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</si>
  <si>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</si>
  <si>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</si>
  <si>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</si>
  <si>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</si>
  <si>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</si>
  <si>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</si>
  <si>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</si>
  <si>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</si>
  <si>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</si>
  <si>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</si>
  <si>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</si>
  <si>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</si>
  <si>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</si>
  <si>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</si>
  <si>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</si>
  <si>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</si>
  <si>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</si>
  <si>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</si>
  <si>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</si>
  <si>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</si>
  <si>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</si>
  <si>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</si>
  <si>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</si>
  <si>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</si>
  <si>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</si>
  <si>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</si>
  <si>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</si>
  <si>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</si>
  <si>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</si>
  <si>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</si>
  <si>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</si>
  <si>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</si>
  <si>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</si>
  <si>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</si>
  <si>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</si>
  <si>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</si>
  <si>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</si>
  <si>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</si>
  <si>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</si>
  <si>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</si>
  <si>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</si>
  <si>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</si>
  <si>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</si>
  <si>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</si>
  <si>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</si>
  <si>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</si>
  <si>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</si>
  <si>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</si>
  <si>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</si>
  <si>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</si>
  <si>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</si>
  <si>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</si>
  <si>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</si>
  <si>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</si>
  <si>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</si>
  <si>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</si>
  <si>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</si>
  <si>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</si>
  <si>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</si>
  <si>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</si>
  <si>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</si>
  <si>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</si>
  <si>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</si>
  <si>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</si>
  <si>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</si>
  <si>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</si>
  <si>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</si>
  <si>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</si>
  <si>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</si>
  <si>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</si>
  <si>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</si>
  <si>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</si>
  <si>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</si>
  <si>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</si>
  <si>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</si>
  <si>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</si>
  <si>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</si>
  <si>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</si>
  <si>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</si>
  <si>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</si>
  <si>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</si>
  <si>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</si>
  <si>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</si>
  <si>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</si>
  <si>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</si>
  <si>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</si>
  <si>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</si>
  <si>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</si>
  <si>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</si>
  <si>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</si>
  <si>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</si>
  <si>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</si>
  <si>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</si>
  <si>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</si>
  <si>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</si>
  <si>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</si>
  <si>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</si>
  <si>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</si>
  <si>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</si>
  <si>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</si>
  <si>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</si>
  <si>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</si>
  <si>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</si>
  <si>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</si>
  <si>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</si>
  <si>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</si>
  <si>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</si>
  <si>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</si>
  <si>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</si>
  <si>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</si>
  <si>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</si>
  <si>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</si>
  <si>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</si>
  <si>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</si>
  <si>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</si>
  <si>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</si>
  <si>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</si>
  <si>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</si>
  <si>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</si>
  <si>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</si>
  <si>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</si>
  <si>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</si>
  <si>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</si>
  <si>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</si>
  <si>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</si>
  <si>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</si>
  <si>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</si>
  <si>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</si>
  <si>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</si>
  <si>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</si>
  <si>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</si>
  <si>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</si>
  <si>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</si>
  <si>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</si>
  <si>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</si>
  <si>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</si>
  <si>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</si>
  <si>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</si>
  <si>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</si>
  <si>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</si>
  <si>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</si>
  <si>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</si>
  <si>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</si>
  <si>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</si>
  <si>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</si>
  <si>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</si>
  <si>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</si>
  <si>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</si>
  <si>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</si>
  <si>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</si>
  <si>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</si>
  <si>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</si>
  <si>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</si>
  <si>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</si>
  <si>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</si>
  <si>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</si>
  <si>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</si>
  <si>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</si>
  <si>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</si>
  <si>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</si>
  <si>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</si>
  <si>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</si>
  <si>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</si>
  <si>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</si>
  <si>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</si>
  <si>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</si>
  <si>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</si>
  <si>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</si>
  <si>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</si>
  <si>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</si>
  <si>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</si>
  <si>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</si>
  <si>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</si>
  <si>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</si>
  <si>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</si>
  <si>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</si>
  <si>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</si>
  <si>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</si>
  <si>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</si>
  <si>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</si>
  <si>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</si>
  <si>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</si>
  <si>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</si>
  <si>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</si>
  <si>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</si>
  <si>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</si>
  <si>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</si>
  <si>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</si>
  <si>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</si>
  <si>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</si>
  <si>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</si>
  <si>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</si>
  <si>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</si>
  <si>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</si>
  <si>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</si>
  <si>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</si>
  <si>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</si>
  <si>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</si>
  <si>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</si>
  <si>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</si>
  <si>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</si>
  <si>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</si>
  <si>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</si>
  <si>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</si>
  <si>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</si>
  <si>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</si>
  <si>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</si>
  <si>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</si>
  <si>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</si>
  <si>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</si>
  <si>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</si>
  <si>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</si>
  <si>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</si>
  <si>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</si>
  <si>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</si>
  <si>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</si>
  <si>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</si>
  <si>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</si>
  <si>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</si>
  <si>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</si>
  <si>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</si>
  <si>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</si>
  <si>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</si>
  <si>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</si>
  <si>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</si>
  <si>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</si>
  <si>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</si>
  <si>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</si>
  <si>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</si>
  <si>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</si>
  <si>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</si>
  <si>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</si>
  <si>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</si>
  <si>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</si>
  <si>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</si>
  <si>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</si>
  <si>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</si>
  <si>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</si>
  <si>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</si>
  <si>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</si>
  <si>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</si>
  <si>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</si>
  <si>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</si>
  <si>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</si>
  <si>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</si>
  <si>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</si>
  <si>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</si>
  <si>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</si>
  <si>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</si>
  <si>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</si>
  <si>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</si>
  <si>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</si>
  <si>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</si>
  <si>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</si>
  <si>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</si>
  <si>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</si>
  <si>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</si>
  <si>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</si>
  <si>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</si>
  <si>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</si>
  <si>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</si>
  <si>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</si>
  <si>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</si>
  <si>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</si>
  <si>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</si>
  <si>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</si>
  <si>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</si>
  <si>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</si>
  <si>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</si>
  <si>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</si>
  <si>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</si>
  <si>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</si>
  <si>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</si>
  <si>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</si>
  <si>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</si>
  <si>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</si>
  <si>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</si>
  <si>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</si>
  <si>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</si>
  <si>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</si>
  <si>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</si>
  <si>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</si>
  <si>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</si>
  <si>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</si>
  <si>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</si>
  <si>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</si>
  <si>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</si>
  <si>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</si>
  <si>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</si>
  <si>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</si>
  <si>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</si>
  <si>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</si>
  <si>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</si>
  <si>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</si>
  <si>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</si>
  <si>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</si>
  <si>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</si>
  <si>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</si>
  <si>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</si>
  <si>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</si>
  <si>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</si>
  <si>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</si>
  <si>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</si>
  <si>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</si>
  <si>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</si>
  <si>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</si>
  <si>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</si>
  <si>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</si>
  <si>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</si>
  <si>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</si>
  <si>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</si>
  <si>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</si>
  <si>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</si>
  <si>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</si>
  <si>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</si>
  <si>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</si>
  <si>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</si>
  <si>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</si>
  <si>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</si>
  <si>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</si>
  <si>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</si>
  <si>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</si>
  <si>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</si>
  <si>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</si>
  <si>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</si>
  <si>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</si>
  <si>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</si>
  <si>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</si>
  <si>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</si>
  <si>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</si>
  <si>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</si>
  <si>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</si>
  <si>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</si>
  <si>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</si>
  <si>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</si>
  <si>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</si>
  <si>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</si>
  <si>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</si>
  <si>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</si>
  <si>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</si>
  <si>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</si>
  <si>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</si>
  <si>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</si>
  <si>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</si>
  <si>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</si>
  <si>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</si>
  <si>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</si>
  <si>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</si>
  <si>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</si>
  <si>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</si>
  <si>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</si>
  <si>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</si>
  <si>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</si>
  <si>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</si>
  <si>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</si>
  <si>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</si>
  <si>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</si>
  <si>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</si>
  <si>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</si>
  <si>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</si>
  <si>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</si>
  <si>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</si>
  <si>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</si>
  <si>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</si>
  <si>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</si>
  <si>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</si>
  <si>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</si>
  <si>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</si>
  <si>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</si>
  <si>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</si>
  <si>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</si>
  <si>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</si>
  <si>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</si>
  <si>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</si>
  <si>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</si>
  <si>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</si>
  <si>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</si>
  <si>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</si>
  <si>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</si>
  <si>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</si>
  <si>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</si>
  <si>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</si>
  <si>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</si>
  <si>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</si>
  <si>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</si>
  <si>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</si>
  <si>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</si>
  <si>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</si>
  <si>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</si>
  <si>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</si>
  <si>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</si>
  <si>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</si>
  <si>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</si>
  <si>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</si>
  <si>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</si>
  <si>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</si>
  <si>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</si>
  <si>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</si>
  <si>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</si>
  <si>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</si>
  <si>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</si>
  <si>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</si>
  <si>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</si>
  <si>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</si>
  <si>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</si>
  <si>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</si>
  <si>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</si>
  <si>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</si>
  <si>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</si>
  <si>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</si>
  <si>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</si>
  <si>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</si>
  <si>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</si>
  <si>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</si>
  <si>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</si>
  <si>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</si>
  <si>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</si>
  <si>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</si>
  <si>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</si>
  <si>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</si>
  <si>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</si>
  <si>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</si>
  <si>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</si>
  <si>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</si>
  <si>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</si>
  <si>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</si>
  <si>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</si>
  <si>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</si>
  <si>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</si>
  <si>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</si>
  <si>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</si>
  <si>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</si>
  <si>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</si>
  <si>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</si>
  <si>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</si>
  <si>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</si>
  <si>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</si>
  <si>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</si>
  <si>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</si>
  <si>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</si>
  <si>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</si>
  <si>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</si>
  <si>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</si>
  <si>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</si>
  <si>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</si>
  <si>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</si>
  <si>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</si>
  <si>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</si>
  <si>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</si>
  <si>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</si>
  <si>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</si>
  <si>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</si>
  <si>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</si>
  <si>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</si>
  <si>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</si>
  <si>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</si>
  <si>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</si>
  <si>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</si>
  <si>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</si>
  <si>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</si>
  <si>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</si>
  <si>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</si>
  <si>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</si>
  <si>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</si>
  <si>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</si>
  <si>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</si>
  <si>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</si>
  <si>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</si>
  <si>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</si>
  <si>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</si>
  <si>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</si>
  <si>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</si>
  <si>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servicios logísticos de alimentación, transporte y hospedaje a participantes y equipo técnico del contratante para la implementación de 15 talleres en el marco de los planes de fortalecimiento a organizaciones sociales.</t>
  </si>
  <si>
    <t>Fundación Evolución Caribe</t>
  </si>
  <si>
    <t xml:space="preserve">Sociedad Aeroportuaria de la Costa </t>
  </si>
  <si>
    <t>GS 002/18</t>
  </si>
  <si>
    <t>Aunar esfuerzos y propiciar la cooperación interinstitucional entre las partes en el barrio San Francisco y Crespo</t>
  </si>
  <si>
    <t>Polipropileno del Caribe SA</t>
  </si>
  <si>
    <t xml:space="preserve">Apoyo al fodo rotario de mejoramiento de vivienda para empleadosde empresas contratistas de Esenttia. </t>
  </si>
  <si>
    <t xml:space="preserve">Apoyo en la formación para el trabajo  para familiares de colaboradores de Esenttia y empleados y familias de emopresas contratistas </t>
  </si>
  <si>
    <t>Apoyo en la formación para el trabajo  para familiares de colaboradores de Esenttia y empleados y familias de emopresas contratistas.</t>
  </si>
  <si>
    <t xml:space="preserve"> Recuperación y apropiacón del ecosistemay los espacios del área urbana del caño Juan Angola para su uso de forma sostenible por parte de las comunidades ubicadas </t>
  </si>
  <si>
    <t>Convenio Especifico N°1</t>
  </si>
  <si>
    <t>Aunar esfuerzos administrativos, técnicos y financieros para el desarrollo de negocios inclusivos y soluciones innovadoras basadas en el reciclaje de plástico para contribuir con la sostenibilidad del negocio, la preservación del medio ambiente y el crecimiento económico, social y humano de los grupos de interés de Esenttia, a través de la creación de un centro de acopio, centro de transformación primaria de plástico reciclado e impulso de un centro de producción de perfiles en plástico reciclado</t>
  </si>
  <si>
    <t>Contribuir al mejoramiento de la calidad de vida de las comunidades residentes en el área de influencia de REFICAR</t>
  </si>
  <si>
    <t>GS 001/20</t>
  </si>
  <si>
    <t>Aunar esfuerzos y propiciar la cooperación interinstitucional entre las partes en el barrio San Francisco, Siete de Agosto y Crespo</t>
  </si>
  <si>
    <t xml:space="preserve">Fundación Plan </t>
  </si>
  <si>
    <t>Aunar esfuerzos humanos, técnicos y financieros para desarrollar un programa de formación en oficios productivos dirigido a 20 jóvenes en situación del vulnerabilidad, mayores de 15 años hasta los 26 años de edad, especialmnete mujeres, incentivando su espítiru emprendedor y llevando a cabo un proceso de formación que forlatezca sus capacidades vocacionales, ocupacionales y de desarrollo humano que permita la consolidación de su proyecto de vida, así mismo se apoyarán técnica y financieramente algunos planes de negocios seleccionados bajo unos criterios específicos</t>
  </si>
  <si>
    <t>Contribuir con la realización de acciones para la prevención de la explotación sexual comercial y el abuso sexual contra NNAJ en las comunidades intervenidas por el proyecto Planeando para el futuro, en el marco del porgrama itinerante liderado por el Departamento Administrativo Distrital de Salud "DADIS".</t>
  </si>
  <si>
    <t>965741</t>
  </si>
  <si>
    <t>023-PU4020-FY14</t>
  </si>
  <si>
    <t>002-PU4020-FY14</t>
  </si>
  <si>
    <t>Fortalecmiento micrempresarial para el desarrollo del potencial de los microempresarios, mediante la ejecución de servicios de apoyo y fortalecimiento de actividades empresariales</t>
  </si>
  <si>
    <t>Construcción de vivienda saludable y mejoramiento de vivienda para elevar la calidad de vida de las familias en situación de vulnerabilidad en la ciudad de Cartagena</t>
  </si>
  <si>
    <t>Fundación Tenaris Tubocaribe</t>
  </si>
  <si>
    <t>04-213</t>
  </si>
  <si>
    <t>Aunar esfuerzos técnicos, financieros y admonistrativos, tendientes a generary brindar a la población infantil del barrio Nelson Mandela, oportunidades en procesos de formación, desarrollo de habilidades y práctica de la recreación y aprovechamiento del tiempo libre, como contribución al desarrollo integral del individuo para su mejoramiento de calidad de vida, mediante la ejecución del proyecto "creando sonrisas"</t>
  </si>
  <si>
    <t>01-2012</t>
  </si>
  <si>
    <t>PU4021 FY-08 PO N°1902 y 1903</t>
  </si>
  <si>
    <t xml:space="preserve">Aunar esfuerzos  para la ejecución del proyecto de desarrollo e implememtación de modelo de microfnanzas para la estabilización de ingresos en diversascomunidades de la ciudad de Cartagena, con énfasis en metodologías asociativas y otras metodologías que sirvan para llegar a segmentos más pobres de la población. </t>
  </si>
  <si>
    <t>Aunar esfuerzos para desarrollar procesos de inclusión social que elimimen las restricciones al desarrollo de iniciativasde emprendimiento y productividad de 80 adoelscentes y jóvenes entre 15 y 26 años, en riesgo o víctimas de explotación sexual comercial, pertencientes a las comunidades menos favorecidas del Distrito Turísctico y Cultural de  Cartagena de Indias, seleccioadas por Plan para el desarrollo del proyecto Planeando para el Futuro.</t>
  </si>
  <si>
    <t>Aunar esfuerzos humanos, técnicos y financieros para desarrollar un programa de formación en oficios dirigido a  jóvenes en situación del vulnerabilidad, mayores de 15 años hasta los 26 años de edad, especialmnete mujeres, incentivando su espíritu emprendedor y llevando a cabo un proceso de formación que fortalezca sus capacidades vocacionales y cupacionales, que permitan la consolidación de su proyecto de vida, así mismo se apoyarán técnica y financieramente algunos planes o negocios selecccionados bajo unos criterios específicos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</si>
  <si>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</si>
  <si>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2021-13-10000226</t>
  </si>
  <si>
    <t>Convenio de cooperación 2015-2018</t>
  </si>
  <si>
    <t>Refinería  de  Cartagena  SA</t>
  </si>
  <si>
    <t>02-2012</t>
  </si>
  <si>
    <t>Aunar esfuerzos técnicos, financieros y administrativos, tendienetes a generar y brindar a los trabajadores de Tenaris, familiares de estos y personas del área de influencia, oportunidades e procesos de formación complementaria técnica, como contribuciónal desarrollo integral del individuo para el mejoramiento de sus calidad de vida</t>
  </si>
  <si>
    <t>Educación ambiental de jóvenes, emprendimiento social y planeación territorial participativa</t>
  </si>
  <si>
    <t>0910-2004</t>
  </si>
  <si>
    <t>Brindar atención a la primera infancia, niños y niñas menores de 6 años, de familias con vulnerabilidad económica, social, cultural, nutricional, y psicoafectiva a través de los hogares comunitarios</t>
  </si>
  <si>
    <t>0068-2005</t>
  </si>
  <si>
    <t>0186-2006</t>
  </si>
  <si>
    <t>0203-2011</t>
  </si>
  <si>
    <t>0227-2012</t>
  </si>
  <si>
    <t>13-26-10-0238</t>
  </si>
  <si>
    <t>0706-2012</t>
  </si>
  <si>
    <t>0745-2016</t>
  </si>
  <si>
    <t>0883-2016</t>
  </si>
  <si>
    <t>Brindar atención a la primera infancia, niños y niñas menores de 5 años de familias en situación de vulnerabilidad económica social, cultural, nutricional y psicoafectiva, a través de los hogares comunitarios de bienestar familiar modalidad 2-5 años, en las siguientes formas de atención: familiares, múltiples, prioritariamente en situación de desplazamiento y que se encuentran en vulnerabilidad psicoafectiva, nutricional, económica y social.</t>
  </si>
  <si>
    <t>Brindar atención a la primera infancia, niños y niñas menores de 6 años, de familias con vulnerabilidad económica, social, cultural, nutricional, y psicoafectiva a través de los hogares comunitarios de bienestar modalidad 0-7</t>
  </si>
  <si>
    <t>Brindar atención a los menores de 6 años de familias con vulnerabilidad económica, social, cultural, psicoafectiva a través de hogares comunitarios de bienestar prioritariamente en situación de desplazamiento</t>
  </si>
  <si>
    <t>Brindar atención a la primera infancia, niños y niñas menores de 5 años de familias en situación de vulnerabilidad económica social, cultural, nutricional y psicoafectiva, a través de los hogares comunitarios de bienestar familiar modalidad 0-5 años, en las siguientes formas de atención: tradicionales familiares tiempo completo y medio tiempo.</t>
  </si>
  <si>
    <t xml:space="preserve">Brindar atención a la primera infancia, niños, niñas  menores de 5 años de familias en situación con vulnerabilidad económica, social, cultural, nutricional, psicoafectiva , a través de los hogares comunitarios de bienestar modalidad 0-5 años </t>
  </si>
  <si>
    <t>Brindar atención integral a la primera infancia en el marco de la estrategia de cero a siempre en el departamento de Bolívar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</si>
  <si>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t>
  </si>
  <si>
    <t>0388-2017</t>
  </si>
  <si>
    <t>Prestar el servicio de atención a niños y niñas menores de 5 años, o hasta su ingreso al grado de transición, con el fin de promover el desarrollo integral de la primera infancia con calidad</t>
  </si>
  <si>
    <t>Prestar el servicio de educación inicial, en el marco de la atención integral a niños y niñas menores de 5 años, o hasta su ingreso al grado de transición, en conformidad con los manuales operativos de la modalidad y las directices establecidas por el ICBF, en armonía con la política de estado para el desarrollo integral de la prima infancia " de cero a siempre" en el servicio Centros de Desarrollo Infantil</t>
  </si>
  <si>
    <t xml:space="preserve">Aunar esfuerzos y recursos técnicos, físicos, administrativos y económicos entre las partes para atender integralmente en la modalidad institucional a niños y niñas en primera infancia de la ciudad de Cartagena que pertenezcan a población en condiciones de vulnerabilidad en el marco de la estrategia de "Cero a siempre". </t>
  </si>
  <si>
    <t>74-11</t>
  </si>
  <si>
    <t>0482-2018</t>
  </si>
  <si>
    <t>0126-2019</t>
  </si>
  <si>
    <t xml:space="preserve">Prestar el servicio de Centro de Desarrollo Infantil -CDI- de conformidad con el manual operativo de la modalidad institucional y las directrices establecidad por el ICBF, en armonía con la política de estado para el desarrollo integral de la primera infancia "de cero a siempre". </t>
  </si>
  <si>
    <t>96-2009</t>
  </si>
  <si>
    <t>La ejecución de un proyecto de atención y formación integral de 234 niños y niñas menores de 6 años, usuarios de los hogares múltiples de Actuar por Bolívar, de acuerdo con la propuesta presentada a Comfenalco</t>
  </si>
  <si>
    <t xml:space="preserve">Caja de Compensación Familiar de Fenalco Andi-Comfenalco Cartagena </t>
  </si>
  <si>
    <t>33-2007</t>
  </si>
  <si>
    <t xml:space="preserve">ejecución del programa de atención integral de 234 niños y niñas entres los dos (2) y los cinco (5) años de los hogares de los barrios circundantes de la sede de Actuar por Bolívar, en el barrio anapote de la ciudad de Cartagena. Los beneficiarios indirectos son las madres comunitaria,s los padres de familia y la comunidad circundante. </t>
  </si>
  <si>
    <t>0216-2020</t>
  </si>
  <si>
    <t xml:space="preserve">Prestar el servicio de educación inicial, en el marco de la atención integral en Centro de Desarrollo Infantil -CDI-,  de conformidad con el manual operativo de la modalidad  institucional, el lineamiento técnico para la atención a la primera infancia y las directices establecidas por el ICBF, en armonía con la política de estado para el desarrollo integral de la prima infancia " de cero a siempre". </t>
  </si>
  <si>
    <t xml:space="preserve">Interteam </t>
  </si>
  <si>
    <t>098-2019</t>
  </si>
  <si>
    <t>Implementacón de un plan de intervención inetgral que a través de un conjunto de acciones psicosociales tales como promoción de lectura, salud y nutrición, puedan garantizar la estimulación de diferentes areas de desarrollo, a fin de que ello redunde en el bienestar físico, mental y social de los 234 niños y niñas propiciando un sano crecimiento y desarrolo desde la primera infancia.</t>
  </si>
  <si>
    <t>13-26-07-097</t>
  </si>
  <si>
    <t>38-COL-FY13</t>
  </si>
  <si>
    <t>13-COL-FY12-PO2818</t>
  </si>
  <si>
    <t>13262007-178</t>
  </si>
  <si>
    <t xml:space="preserve">Brindar atención a la primera infancia, niños y niñas menores de 6 años de familias con vulnerabilidad económica, social, cultural, nutricional y psicoafectiva a través de los hogares comunitarios de bienestar modalidad 0-7 prioritariamente en situación de desplazamiento </t>
  </si>
  <si>
    <t>13-26-08-0295</t>
  </si>
  <si>
    <t>13-26-09-0067</t>
  </si>
  <si>
    <t>Brindar atención a la primera infancia, niños y niñas menores de 6 años de familias con vulnerabilidad económica, social, cultural, nutricional y psicoafectiva a través de los hogares comunitarios de bienestar modalidad 0-7 prioritariamente en situación de desplazamiento y a poyar a las familias en desarrollo con mujeres gestants, madres lactantes y niños y niñas menores de 2 años que se encuentran en vulnerabilidad psicoafectiva, nutricional, económica y social, prioritariamente en situación de desplazamiento.</t>
  </si>
  <si>
    <t>Rosario del Carmen Doria de Ricardi</t>
  </si>
  <si>
    <t>Carrera 17 n°57-43, Barrio Canapote. Cartagena de Indias, Bolívar</t>
  </si>
  <si>
    <t>(5) 6663707  (5) 6663531</t>
  </si>
  <si>
    <t xml:space="preserve">Cra. 17 N°57-43 Barrio Canapote </t>
  </si>
  <si>
    <t>psicologia@actuarporbolivar.org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</si>
</sst>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86" zoomScaleNormal="86" zoomScaleSheetLayoutView="40" zoomScalePageLayoutView="40" workbookViewId="0">
      <selection activeCell="B209" sqref="B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7"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2708</v>
      </c>
      <c r="D15" s="35"/>
      <c r="E15" s="35"/>
      <c r="F15" s="5"/>
      <c r="G15" s="32" t="s">
        <v>1168</v>
      </c>
      <c r="H15" s="102" t="s">
        <v>208</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7"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800139271</v>
      </c>
      <c r="C20" s="5"/>
      <c r="D20" s="72"/>
      <c r="E20" s="5"/>
      <c r="F20" s="5"/>
      <c r="G20" s="5"/>
      <c r="H20" s="185"/>
      <c r="I20" s="148" t="s">
        <v>208</v>
      </c>
      <c r="J20" s="149" t="s">
        <v>210</v>
      </c>
      <c r="K20" s="150">
        <v>836728308</v>
      </c>
      <c r="L20" s="151">
        <v>44228</v>
      </c>
      <c r="M20" s="151">
        <v>44561</v>
      </c>
      <c r="N20" s="134">
        <f>+(M20-L20)/30</f>
        <v>11.1</v>
      </c>
      <c r="O20" s="137"/>
      <c r="U20" s="133"/>
      <c r="V20" s="104">
        <f ca="1">NOW()</f>
        <v>44194.597245486111</v>
      </c>
      <c r="W20" s="104">
        <f ca="1">NOW()</f>
        <v>44194.597245486111</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ACCION POR BOLIVAR ACTUAR POR BOLIVAR FAMIEMPRESAS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2707</v>
      </c>
      <c r="J39" s="221"/>
      <c r="K39" s="221"/>
      <c r="L39" s="221"/>
      <c r="M39" s="221"/>
      <c r="N39" s="221"/>
      <c r="O39" s="12"/>
    </row>
    <row r="40" spans="1:16" ht="15.75" thickBot="1" x14ac:dyDescent="0.3"/>
    <row r="41" spans="1:16" s="19" customFormat="1" ht="31.7"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7"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2678</v>
      </c>
      <c r="C48" s="111" t="s">
        <v>32</v>
      </c>
      <c r="D48" s="109" t="s">
        <v>2689</v>
      </c>
      <c r="E48" s="144">
        <v>44022</v>
      </c>
      <c r="F48" s="144">
        <v>44113</v>
      </c>
      <c r="G48" s="159">
        <f>IF(AND(E48&lt;&gt;"",F48&lt;&gt;""),((F48-E48)/30),"")</f>
        <v>3.0333333333333332</v>
      </c>
      <c r="H48" s="113" t="s">
        <v>2690</v>
      </c>
      <c r="I48" s="112" t="s">
        <v>208</v>
      </c>
      <c r="J48" s="112" t="s">
        <v>210</v>
      </c>
      <c r="K48" s="115">
        <v>124608173</v>
      </c>
      <c r="L48" s="114" t="s">
        <v>1148</v>
      </c>
      <c r="M48" s="116">
        <v>1</v>
      </c>
      <c r="N48" s="114" t="s">
        <v>1151</v>
      </c>
      <c r="O48" s="123" t="s">
        <v>1148</v>
      </c>
      <c r="P48" s="77"/>
    </row>
    <row r="49" spans="1:16" s="6" customFormat="1" ht="24.75" customHeight="1" x14ac:dyDescent="0.25">
      <c r="A49" s="142">
        <v>2</v>
      </c>
      <c r="B49" s="110" t="s">
        <v>2678</v>
      </c>
      <c r="C49" s="111" t="s">
        <v>32</v>
      </c>
      <c r="D49" s="109" t="s">
        <v>2679</v>
      </c>
      <c r="E49" s="144">
        <v>43276</v>
      </c>
      <c r="F49" s="144">
        <v>43854</v>
      </c>
      <c r="G49" s="159">
        <f t="shared" ref="G49:G50" si="2">IF(AND(E49&lt;&gt;"",F49&lt;&gt;""),((F49-E49)/30),"")</f>
        <v>19.266666666666666</v>
      </c>
      <c r="H49" s="113" t="s">
        <v>2680</v>
      </c>
      <c r="I49" s="112" t="s">
        <v>208</v>
      </c>
      <c r="J49" s="112" t="s">
        <v>210</v>
      </c>
      <c r="K49" s="115">
        <v>156918333</v>
      </c>
      <c r="L49" s="114" t="s">
        <v>1148</v>
      </c>
      <c r="M49" s="116">
        <v>1</v>
      </c>
      <c r="N49" s="114" t="s">
        <v>1151</v>
      </c>
      <c r="O49" s="123" t="s">
        <v>1148</v>
      </c>
      <c r="P49" s="77"/>
    </row>
    <row r="50" spans="1:16" s="6" customFormat="1" ht="24.75" customHeight="1" x14ac:dyDescent="0.25">
      <c r="A50" s="142">
        <v>3</v>
      </c>
      <c r="B50" s="110" t="s">
        <v>2681</v>
      </c>
      <c r="C50" s="111" t="s">
        <v>33</v>
      </c>
      <c r="D50" s="109" t="s">
        <v>2686</v>
      </c>
      <c r="E50" s="144">
        <v>43119</v>
      </c>
      <c r="F50" s="144">
        <v>43465</v>
      </c>
      <c r="G50" s="159">
        <f t="shared" si="2"/>
        <v>11.533333333333333</v>
      </c>
      <c r="H50" s="118" t="s">
        <v>2682</v>
      </c>
      <c r="I50" s="112" t="s">
        <v>208</v>
      </c>
      <c r="J50" s="112" t="s">
        <v>210</v>
      </c>
      <c r="K50" s="115">
        <v>80000000</v>
      </c>
      <c r="L50" s="114" t="s">
        <v>1148</v>
      </c>
      <c r="M50" s="116">
        <v>1</v>
      </c>
      <c r="N50" s="114" t="s">
        <v>1151</v>
      </c>
      <c r="O50" s="123" t="s">
        <v>1148</v>
      </c>
      <c r="P50" s="77"/>
    </row>
    <row r="51" spans="1:16" s="6" customFormat="1" ht="24.75" customHeight="1" outlineLevel="1" x14ac:dyDescent="0.25">
      <c r="A51" s="142">
        <v>4</v>
      </c>
      <c r="B51" s="110" t="s">
        <v>2681</v>
      </c>
      <c r="C51" s="111" t="s">
        <v>33</v>
      </c>
      <c r="D51" s="109" t="s">
        <v>2686</v>
      </c>
      <c r="E51" s="144">
        <v>43119</v>
      </c>
      <c r="F51" s="144">
        <v>43465</v>
      </c>
      <c r="G51" s="159">
        <f t="shared" ref="G51:G107" si="3">IF(AND(E51&lt;&gt;"",F51&lt;&gt;""),((F51-E51)/30),"")</f>
        <v>11.533333333333333</v>
      </c>
      <c r="H51" s="118" t="s">
        <v>2683</v>
      </c>
      <c r="I51" s="112" t="s">
        <v>208</v>
      </c>
      <c r="J51" s="112" t="s">
        <v>210</v>
      </c>
      <c r="K51" s="115">
        <v>42000000</v>
      </c>
      <c r="L51" s="114" t="s">
        <v>1148</v>
      </c>
      <c r="M51" s="116">
        <v>1</v>
      </c>
      <c r="N51" s="114" t="s">
        <v>1151</v>
      </c>
      <c r="O51" s="123" t="s">
        <v>1148</v>
      </c>
      <c r="P51" s="77"/>
    </row>
    <row r="52" spans="1:16" s="7" customFormat="1" ht="24.75" customHeight="1" outlineLevel="1" x14ac:dyDescent="0.25">
      <c r="A52" s="143">
        <v>5</v>
      </c>
      <c r="B52" s="110" t="s">
        <v>2681</v>
      </c>
      <c r="C52" s="111" t="s">
        <v>33</v>
      </c>
      <c r="D52" s="109" t="s">
        <v>2686</v>
      </c>
      <c r="E52" s="144">
        <v>42917</v>
      </c>
      <c r="F52" s="144">
        <v>43282</v>
      </c>
      <c r="G52" s="159">
        <f t="shared" si="3"/>
        <v>12.166666666666666</v>
      </c>
      <c r="H52" s="118" t="s">
        <v>2682</v>
      </c>
      <c r="I52" s="112" t="s">
        <v>208</v>
      </c>
      <c r="J52" s="112" t="s">
        <v>210</v>
      </c>
      <c r="K52" s="115">
        <v>80000000</v>
      </c>
      <c r="L52" s="114" t="s">
        <v>1148</v>
      </c>
      <c r="M52" s="116">
        <v>1</v>
      </c>
      <c r="N52" s="114" t="s">
        <v>1151</v>
      </c>
      <c r="O52" s="123" t="s">
        <v>1148</v>
      </c>
      <c r="P52" s="78"/>
    </row>
    <row r="53" spans="1:16" s="7" customFormat="1" ht="24.75" customHeight="1" outlineLevel="1" x14ac:dyDescent="0.25">
      <c r="A53" s="143">
        <v>6</v>
      </c>
      <c r="B53" s="110" t="s">
        <v>2681</v>
      </c>
      <c r="C53" s="111" t="s">
        <v>33</v>
      </c>
      <c r="D53" s="109" t="s">
        <v>2686</v>
      </c>
      <c r="E53" s="144">
        <v>42917</v>
      </c>
      <c r="F53" s="144">
        <v>43282</v>
      </c>
      <c r="G53" s="159">
        <f t="shared" si="3"/>
        <v>12.166666666666666</v>
      </c>
      <c r="H53" s="118" t="s">
        <v>2684</v>
      </c>
      <c r="I53" s="112" t="s">
        <v>208</v>
      </c>
      <c r="J53" s="112" t="s">
        <v>210</v>
      </c>
      <c r="K53" s="115">
        <v>40000000</v>
      </c>
      <c r="L53" s="114" t="s">
        <v>1148</v>
      </c>
      <c r="M53" s="116">
        <v>1</v>
      </c>
      <c r="N53" s="114" t="s">
        <v>1151</v>
      </c>
      <c r="O53" s="123" t="s">
        <v>1148</v>
      </c>
      <c r="P53" s="78"/>
    </row>
    <row r="54" spans="1:16" s="7" customFormat="1" ht="24.75" customHeight="1" outlineLevel="1" x14ac:dyDescent="0.25">
      <c r="A54" s="143">
        <v>7</v>
      </c>
      <c r="B54" s="110" t="s">
        <v>2681</v>
      </c>
      <c r="C54" s="111" t="s">
        <v>33</v>
      </c>
      <c r="D54" s="109" t="s">
        <v>2686</v>
      </c>
      <c r="E54" s="144">
        <v>42917</v>
      </c>
      <c r="F54" s="144">
        <v>43282</v>
      </c>
      <c r="G54" s="159">
        <f t="shared" si="3"/>
        <v>12.166666666666666</v>
      </c>
      <c r="H54" s="121" t="s">
        <v>2685</v>
      </c>
      <c r="I54" s="112" t="s">
        <v>208</v>
      </c>
      <c r="J54" s="112" t="s">
        <v>210</v>
      </c>
      <c r="K54" s="117">
        <v>20000000</v>
      </c>
      <c r="L54" s="114" t="s">
        <v>1148</v>
      </c>
      <c r="M54" s="116">
        <v>1</v>
      </c>
      <c r="N54" s="114" t="s">
        <v>1151</v>
      </c>
      <c r="O54" s="123" t="s">
        <v>1148</v>
      </c>
      <c r="P54" s="78"/>
    </row>
    <row r="55" spans="1:16" s="7" customFormat="1" ht="24.75" customHeight="1" outlineLevel="1" x14ac:dyDescent="0.25">
      <c r="A55" s="143">
        <v>8</v>
      </c>
      <c r="B55" s="110" t="s">
        <v>2677</v>
      </c>
      <c r="C55" s="111" t="s">
        <v>33</v>
      </c>
      <c r="D55" s="109"/>
      <c r="E55" s="144">
        <v>42598</v>
      </c>
      <c r="F55" s="144">
        <v>42702</v>
      </c>
      <c r="G55" s="159">
        <f t="shared" si="3"/>
        <v>3.4666666666666668</v>
      </c>
      <c r="H55" s="113" t="s">
        <v>2676</v>
      </c>
      <c r="I55" s="112" t="s">
        <v>208</v>
      </c>
      <c r="J55" s="112" t="s">
        <v>209</v>
      </c>
      <c r="K55" s="117">
        <v>113000000</v>
      </c>
      <c r="L55" s="114" t="s">
        <v>1148</v>
      </c>
      <c r="M55" s="116">
        <v>1</v>
      </c>
      <c r="N55" s="114" t="s">
        <v>1151</v>
      </c>
      <c r="O55" s="123" t="s">
        <v>1148</v>
      </c>
      <c r="P55" s="78"/>
    </row>
    <row r="56" spans="1:16" s="7" customFormat="1" ht="24.75" customHeight="1" outlineLevel="1" x14ac:dyDescent="0.25">
      <c r="A56" s="143">
        <v>9</v>
      </c>
      <c r="B56" s="110" t="s">
        <v>2681</v>
      </c>
      <c r="C56" s="111" t="s">
        <v>33</v>
      </c>
      <c r="D56" s="109" t="s">
        <v>2709</v>
      </c>
      <c r="E56" s="144">
        <v>42355</v>
      </c>
      <c r="F56" s="144">
        <v>43815</v>
      </c>
      <c r="G56" s="159">
        <f t="shared" si="3"/>
        <v>48.666666666666664</v>
      </c>
      <c r="H56" s="113" t="s">
        <v>2687</v>
      </c>
      <c r="I56" s="112" t="s">
        <v>208</v>
      </c>
      <c r="J56" s="112" t="s">
        <v>210</v>
      </c>
      <c r="K56" s="117">
        <v>1612000000</v>
      </c>
      <c r="L56" s="114" t="s">
        <v>1148</v>
      </c>
      <c r="M56" s="116">
        <v>1</v>
      </c>
      <c r="N56" s="114" t="s">
        <v>1151</v>
      </c>
      <c r="O56" s="123" t="s">
        <v>1148</v>
      </c>
      <c r="P56" s="78"/>
    </row>
    <row r="57" spans="1:16" s="7" customFormat="1" ht="24.75" customHeight="1" outlineLevel="1" x14ac:dyDescent="0.25">
      <c r="A57" s="143">
        <v>10</v>
      </c>
      <c r="B57" s="64" t="s">
        <v>2710</v>
      </c>
      <c r="C57" s="65" t="s">
        <v>33</v>
      </c>
      <c r="D57" s="63" t="s">
        <v>2694</v>
      </c>
      <c r="E57" s="144">
        <v>42326</v>
      </c>
      <c r="F57" s="144">
        <v>42691</v>
      </c>
      <c r="G57" s="159">
        <f t="shared" si="3"/>
        <v>12.166666666666666</v>
      </c>
      <c r="H57" s="64" t="s">
        <v>2688</v>
      </c>
      <c r="I57" s="63" t="s">
        <v>208</v>
      </c>
      <c r="J57" s="63" t="s">
        <v>210</v>
      </c>
      <c r="K57" s="66">
        <v>845819783</v>
      </c>
      <c r="L57" s="65" t="s">
        <v>1148</v>
      </c>
      <c r="M57" s="116">
        <v>1</v>
      </c>
      <c r="N57" s="65" t="s">
        <v>27</v>
      </c>
      <c r="O57" s="123" t="s">
        <v>1148</v>
      </c>
      <c r="P57" s="78"/>
    </row>
    <row r="58" spans="1:16" s="7" customFormat="1" ht="24.75" customHeight="1" outlineLevel="1" x14ac:dyDescent="0.25">
      <c r="A58" s="143">
        <v>11</v>
      </c>
      <c r="B58" s="64" t="s">
        <v>2691</v>
      </c>
      <c r="C58" s="65" t="s">
        <v>32</v>
      </c>
      <c r="D58" s="63" t="s">
        <v>2696</v>
      </c>
      <c r="E58" s="144">
        <v>41464</v>
      </c>
      <c r="F58" s="144">
        <v>41706</v>
      </c>
      <c r="G58" s="159">
        <f t="shared" si="3"/>
        <v>8.0666666666666664</v>
      </c>
      <c r="H58" s="64" t="s">
        <v>2692</v>
      </c>
      <c r="I58" s="63" t="s">
        <v>208</v>
      </c>
      <c r="J58" s="63" t="s">
        <v>210</v>
      </c>
      <c r="K58" s="66">
        <v>96296000</v>
      </c>
      <c r="L58" s="65" t="s">
        <v>1148</v>
      </c>
      <c r="M58" s="116">
        <v>1</v>
      </c>
      <c r="N58" s="65" t="s">
        <v>1151</v>
      </c>
      <c r="O58" s="123" t="s">
        <v>1148</v>
      </c>
      <c r="P58" s="78"/>
    </row>
    <row r="59" spans="1:16" s="7" customFormat="1" ht="24.75" customHeight="1" outlineLevel="1" x14ac:dyDescent="0.25">
      <c r="A59" s="143">
        <v>12</v>
      </c>
      <c r="B59" s="64" t="s">
        <v>2691</v>
      </c>
      <c r="C59" s="65" t="s">
        <v>32</v>
      </c>
      <c r="D59" s="63" t="s">
        <v>2695</v>
      </c>
      <c r="E59" s="144">
        <v>41717</v>
      </c>
      <c r="F59" s="144">
        <v>41808</v>
      </c>
      <c r="G59" s="159">
        <f t="shared" si="3"/>
        <v>3.0333333333333332</v>
      </c>
      <c r="H59" s="64" t="s">
        <v>2693</v>
      </c>
      <c r="I59" s="63" t="s">
        <v>208</v>
      </c>
      <c r="J59" s="63" t="s">
        <v>210</v>
      </c>
      <c r="K59" s="66">
        <v>55800000</v>
      </c>
      <c r="L59" s="65" t="s">
        <v>1148</v>
      </c>
      <c r="M59" s="116">
        <v>1</v>
      </c>
      <c r="N59" s="65" t="s">
        <v>1151</v>
      </c>
      <c r="O59" s="123" t="s">
        <v>1148</v>
      </c>
      <c r="P59" s="78"/>
    </row>
    <row r="60" spans="1:16" s="7" customFormat="1" ht="24.75" customHeight="1" outlineLevel="1" x14ac:dyDescent="0.25">
      <c r="A60" s="143">
        <v>13</v>
      </c>
      <c r="B60" s="121" t="s">
        <v>2710</v>
      </c>
      <c r="C60" s="65" t="s">
        <v>33</v>
      </c>
      <c r="D60" s="63"/>
      <c r="E60" s="144">
        <v>41626</v>
      </c>
      <c r="F60" s="144">
        <v>41985</v>
      </c>
      <c r="G60" s="159">
        <f t="shared" si="3"/>
        <v>11.966666666666667</v>
      </c>
      <c r="H60" s="64" t="s">
        <v>2697</v>
      </c>
      <c r="I60" s="63" t="s">
        <v>208</v>
      </c>
      <c r="J60" s="63" t="s">
        <v>210</v>
      </c>
      <c r="K60" s="66">
        <v>308506210</v>
      </c>
      <c r="L60" s="65" t="s">
        <v>1148</v>
      </c>
      <c r="M60" s="116">
        <v>1</v>
      </c>
      <c r="N60" s="65" t="s">
        <v>1151</v>
      </c>
      <c r="O60" s="123" t="s">
        <v>1148</v>
      </c>
      <c r="P60" s="78"/>
    </row>
    <row r="61" spans="1:16" s="7" customFormat="1" ht="24.75" customHeight="1" outlineLevel="1" x14ac:dyDescent="0.25">
      <c r="A61" s="143">
        <v>14</v>
      </c>
      <c r="B61" s="121" t="s">
        <v>2710</v>
      </c>
      <c r="C61" s="65" t="s">
        <v>33</v>
      </c>
      <c r="D61" s="63"/>
      <c r="E61" s="144">
        <v>41626</v>
      </c>
      <c r="F61" s="144">
        <v>41985</v>
      </c>
      <c r="G61" s="159">
        <f t="shared" si="3"/>
        <v>11.966666666666667</v>
      </c>
      <c r="H61" s="64" t="s">
        <v>2698</v>
      </c>
      <c r="I61" s="63" t="s">
        <v>208</v>
      </c>
      <c r="J61" s="63" t="s">
        <v>210</v>
      </c>
      <c r="K61" s="66">
        <v>53054315</v>
      </c>
      <c r="L61" s="65" t="s">
        <v>1148</v>
      </c>
      <c r="M61" s="116">
        <v>1</v>
      </c>
      <c r="N61" s="65" t="s">
        <v>1151</v>
      </c>
      <c r="O61" s="123" t="s">
        <v>1148</v>
      </c>
      <c r="P61" s="78"/>
    </row>
    <row r="62" spans="1:16" s="7" customFormat="1" ht="24.75" customHeight="1" outlineLevel="1" x14ac:dyDescent="0.25">
      <c r="A62" s="143">
        <v>15</v>
      </c>
      <c r="B62" s="64" t="s">
        <v>2699</v>
      </c>
      <c r="C62" s="65" t="s">
        <v>32</v>
      </c>
      <c r="D62" s="63" t="s">
        <v>2700</v>
      </c>
      <c r="E62" s="144">
        <v>41555</v>
      </c>
      <c r="F62" s="144">
        <v>41920</v>
      </c>
      <c r="G62" s="159">
        <f t="shared" si="3"/>
        <v>12.166666666666666</v>
      </c>
      <c r="H62" s="64" t="s">
        <v>2701</v>
      </c>
      <c r="I62" s="63" t="s">
        <v>208</v>
      </c>
      <c r="J62" s="63" t="s">
        <v>210</v>
      </c>
      <c r="K62" s="66">
        <v>233000000</v>
      </c>
      <c r="L62" s="65" t="s">
        <v>1148</v>
      </c>
      <c r="M62" s="116">
        <v>1</v>
      </c>
      <c r="N62" s="65" t="s">
        <v>1151</v>
      </c>
      <c r="O62" s="123" t="s">
        <v>1148</v>
      </c>
      <c r="P62" s="78"/>
    </row>
    <row r="63" spans="1:16" s="7" customFormat="1" ht="24.75" customHeight="1" outlineLevel="1" x14ac:dyDescent="0.25">
      <c r="A63" s="143">
        <v>16</v>
      </c>
      <c r="B63" s="64" t="s">
        <v>2699</v>
      </c>
      <c r="C63" s="65" t="s">
        <v>32</v>
      </c>
      <c r="D63" s="63" t="s">
        <v>2702</v>
      </c>
      <c r="E63" s="144">
        <v>41172</v>
      </c>
      <c r="F63" s="144">
        <v>41537</v>
      </c>
      <c r="G63" s="159">
        <f t="shared" si="3"/>
        <v>12.166666666666666</v>
      </c>
      <c r="H63" s="64" t="s">
        <v>2701</v>
      </c>
      <c r="I63" s="63" t="s">
        <v>208</v>
      </c>
      <c r="J63" s="63" t="s">
        <v>210</v>
      </c>
      <c r="K63" s="66">
        <v>198544300</v>
      </c>
      <c r="L63" s="65" t="s">
        <v>1148</v>
      </c>
      <c r="M63" s="116">
        <v>1</v>
      </c>
      <c r="N63" s="65" t="s">
        <v>1151</v>
      </c>
      <c r="O63" s="65" t="s">
        <v>1148</v>
      </c>
      <c r="P63" s="78"/>
    </row>
    <row r="64" spans="1:16" s="7" customFormat="1" ht="24.75" customHeight="1" outlineLevel="1" x14ac:dyDescent="0.25">
      <c r="A64" s="143">
        <v>17</v>
      </c>
      <c r="B64" s="64" t="s">
        <v>2691</v>
      </c>
      <c r="C64" s="65" t="s">
        <v>32</v>
      </c>
      <c r="D64" s="63" t="s">
        <v>2703</v>
      </c>
      <c r="E64" s="144">
        <v>39598</v>
      </c>
      <c r="F64" s="144">
        <v>40683</v>
      </c>
      <c r="G64" s="159">
        <f t="shared" si="3"/>
        <v>36.166666666666664</v>
      </c>
      <c r="H64" s="64" t="s">
        <v>2704</v>
      </c>
      <c r="I64" s="63" t="s">
        <v>208</v>
      </c>
      <c r="J64" s="63" t="s">
        <v>210</v>
      </c>
      <c r="K64" s="66">
        <v>602000000</v>
      </c>
      <c r="L64" s="65" t="s">
        <v>1148</v>
      </c>
      <c r="M64" s="116">
        <v>1</v>
      </c>
      <c r="N64" s="65" t="s">
        <v>1151</v>
      </c>
      <c r="O64" s="65" t="s">
        <v>1148</v>
      </c>
      <c r="P64" s="78"/>
    </row>
    <row r="65" spans="1:16" s="7" customFormat="1" ht="24.75" customHeight="1" outlineLevel="1" x14ac:dyDescent="0.25">
      <c r="A65" s="143">
        <v>18</v>
      </c>
      <c r="B65" s="64" t="s">
        <v>2691</v>
      </c>
      <c r="C65" s="65" t="s">
        <v>32</v>
      </c>
      <c r="D65" s="63" t="s">
        <v>2751</v>
      </c>
      <c r="E65" s="144">
        <v>40798</v>
      </c>
      <c r="F65" s="144">
        <v>41010</v>
      </c>
      <c r="G65" s="159">
        <f t="shared" si="3"/>
        <v>7.0666666666666664</v>
      </c>
      <c r="H65" s="64" t="s">
        <v>2705</v>
      </c>
      <c r="I65" s="63" t="s">
        <v>208</v>
      </c>
      <c r="J65" s="63" t="s">
        <v>210</v>
      </c>
      <c r="K65" s="66">
        <v>210048765</v>
      </c>
      <c r="L65" s="65" t="s">
        <v>1148</v>
      </c>
      <c r="M65" s="116">
        <v>1</v>
      </c>
      <c r="N65" s="65" t="s">
        <v>1151</v>
      </c>
      <c r="O65" s="65" t="s">
        <v>1148</v>
      </c>
      <c r="P65" s="78"/>
    </row>
    <row r="66" spans="1:16" s="7" customFormat="1" ht="24.75" customHeight="1" outlineLevel="1" x14ac:dyDescent="0.25">
      <c r="A66" s="143">
        <v>19</v>
      </c>
      <c r="B66" s="64" t="s">
        <v>2691</v>
      </c>
      <c r="C66" s="65" t="s">
        <v>32</v>
      </c>
      <c r="D66" s="63" t="s">
        <v>2750</v>
      </c>
      <c r="E66" s="144">
        <v>41166</v>
      </c>
      <c r="F66" s="144">
        <v>41346</v>
      </c>
      <c r="G66" s="159">
        <f t="shared" si="3"/>
        <v>6</v>
      </c>
      <c r="H66" s="64" t="s">
        <v>2706</v>
      </c>
      <c r="I66" s="63" t="s">
        <v>208</v>
      </c>
      <c r="J66" s="63" t="s">
        <v>210</v>
      </c>
      <c r="K66" s="66">
        <v>147993488</v>
      </c>
      <c r="L66" s="65" t="s">
        <v>1148</v>
      </c>
      <c r="M66" s="116">
        <v>1</v>
      </c>
      <c r="N66" s="65" t="s">
        <v>1151</v>
      </c>
      <c r="O66" s="65" t="s">
        <v>1148</v>
      </c>
      <c r="P66" s="78"/>
    </row>
    <row r="67" spans="1:16" s="7" customFormat="1" ht="24.75" customHeight="1" outlineLevel="1" x14ac:dyDescent="0.25">
      <c r="A67" s="143">
        <v>20</v>
      </c>
      <c r="B67" s="64" t="s">
        <v>2699</v>
      </c>
      <c r="C67" s="65" t="s">
        <v>32</v>
      </c>
      <c r="D67" s="63" t="s">
        <v>2711</v>
      </c>
      <c r="E67" s="144">
        <v>41172</v>
      </c>
      <c r="F67" s="144">
        <v>41537</v>
      </c>
      <c r="G67" s="159">
        <f t="shared" si="3"/>
        <v>12.166666666666666</v>
      </c>
      <c r="H67" s="64" t="s">
        <v>2712</v>
      </c>
      <c r="I67" s="63" t="s">
        <v>208</v>
      </c>
      <c r="J67" s="63" t="s">
        <v>210</v>
      </c>
      <c r="K67" s="66">
        <v>46800000</v>
      </c>
      <c r="L67" s="65" t="s">
        <v>1148</v>
      </c>
      <c r="M67" s="116">
        <v>1</v>
      </c>
      <c r="N67" s="65" t="s">
        <v>1151</v>
      </c>
      <c r="O67" s="65" t="s">
        <v>1148</v>
      </c>
      <c r="P67" s="78"/>
    </row>
    <row r="68" spans="1:16" s="7" customFormat="1" ht="24.75" customHeight="1" outlineLevel="1" x14ac:dyDescent="0.25">
      <c r="A68" s="143">
        <v>21</v>
      </c>
      <c r="B68" s="64" t="s">
        <v>2746</v>
      </c>
      <c r="C68" s="65" t="s">
        <v>32</v>
      </c>
      <c r="D68" s="63"/>
      <c r="E68" s="144">
        <v>43101</v>
      </c>
      <c r="F68" s="144">
        <v>43465</v>
      </c>
      <c r="G68" s="159">
        <f t="shared" si="3"/>
        <v>12.133333333333333</v>
      </c>
      <c r="H68" s="64" t="s">
        <v>2713</v>
      </c>
      <c r="I68" s="63" t="s">
        <v>208</v>
      </c>
      <c r="J68" s="63" t="s">
        <v>210</v>
      </c>
      <c r="K68" s="66">
        <v>274626546</v>
      </c>
      <c r="L68" s="65" t="s">
        <v>1148</v>
      </c>
      <c r="M68" s="116">
        <v>1</v>
      </c>
      <c r="N68" s="65" t="s">
        <v>1151</v>
      </c>
      <c r="O68" s="65" t="s">
        <v>1148</v>
      </c>
      <c r="P68" s="78"/>
    </row>
    <row r="69" spans="1:16" s="7" customFormat="1" ht="24.75" customHeight="1" outlineLevel="1" x14ac:dyDescent="0.25">
      <c r="A69" s="143">
        <v>22</v>
      </c>
      <c r="B69" s="64" t="s">
        <v>2665</v>
      </c>
      <c r="C69" s="65" t="s">
        <v>31</v>
      </c>
      <c r="D69" s="63" t="s">
        <v>2714</v>
      </c>
      <c r="E69" s="144">
        <v>38096</v>
      </c>
      <c r="F69" s="144">
        <v>38240</v>
      </c>
      <c r="G69" s="159">
        <f t="shared" si="3"/>
        <v>4.8</v>
      </c>
      <c r="H69" s="64" t="s">
        <v>2715</v>
      </c>
      <c r="I69" s="63" t="s">
        <v>208</v>
      </c>
      <c r="J69" s="63" t="s">
        <v>210</v>
      </c>
      <c r="K69" s="66">
        <v>26880990</v>
      </c>
      <c r="L69" s="65" t="s">
        <v>1148</v>
      </c>
      <c r="M69" s="116">
        <v>1</v>
      </c>
      <c r="N69" s="65" t="s">
        <v>27</v>
      </c>
      <c r="O69" s="65" t="s">
        <v>26</v>
      </c>
      <c r="P69" s="78"/>
    </row>
    <row r="70" spans="1:16" s="7" customFormat="1" ht="24.75" customHeight="1" outlineLevel="1" x14ac:dyDescent="0.25">
      <c r="A70" s="143">
        <v>23</v>
      </c>
      <c r="B70" s="64" t="s">
        <v>2665</v>
      </c>
      <c r="C70" s="65" t="s">
        <v>31</v>
      </c>
      <c r="D70" s="63" t="s">
        <v>2716</v>
      </c>
      <c r="E70" s="144">
        <v>38379</v>
      </c>
      <c r="F70" s="144">
        <v>38739</v>
      </c>
      <c r="G70" s="159">
        <f t="shared" si="3"/>
        <v>12</v>
      </c>
      <c r="H70" s="64" t="s">
        <v>2725</v>
      </c>
      <c r="I70" s="63" t="s">
        <v>208</v>
      </c>
      <c r="J70" s="63" t="s">
        <v>210</v>
      </c>
      <c r="K70" s="66">
        <v>141621716</v>
      </c>
      <c r="L70" s="65" t="s">
        <v>1148</v>
      </c>
      <c r="M70" s="116">
        <v>1</v>
      </c>
      <c r="N70" s="65" t="s">
        <v>27</v>
      </c>
      <c r="O70" s="65" t="s">
        <v>26</v>
      </c>
      <c r="P70" s="78"/>
    </row>
    <row r="71" spans="1:16" s="7" customFormat="1" ht="24.75" customHeight="1" outlineLevel="1" x14ac:dyDescent="0.25">
      <c r="A71" s="143">
        <v>24</v>
      </c>
      <c r="B71" s="64" t="s">
        <v>2665</v>
      </c>
      <c r="C71" s="65" t="s">
        <v>31</v>
      </c>
      <c r="D71" s="63" t="s">
        <v>2717</v>
      </c>
      <c r="E71" s="144">
        <v>38744</v>
      </c>
      <c r="F71" s="144">
        <v>39074</v>
      </c>
      <c r="G71" s="159">
        <f t="shared" si="3"/>
        <v>11</v>
      </c>
      <c r="H71" s="64" t="s">
        <v>2726</v>
      </c>
      <c r="I71" s="63" t="s">
        <v>208</v>
      </c>
      <c r="J71" s="63" t="s">
        <v>210</v>
      </c>
      <c r="K71" s="66">
        <v>99155877</v>
      </c>
      <c r="L71" s="65" t="s">
        <v>1148</v>
      </c>
      <c r="M71" s="116">
        <v>1</v>
      </c>
      <c r="N71" s="65" t="s">
        <v>27</v>
      </c>
      <c r="O71" s="65" t="s">
        <v>26</v>
      </c>
      <c r="P71" s="78"/>
    </row>
    <row r="72" spans="1:16" s="7" customFormat="1" ht="24.75" customHeight="1" outlineLevel="1" x14ac:dyDescent="0.25">
      <c r="A72" s="143">
        <v>25</v>
      </c>
      <c r="B72" s="64" t="s">
        <v>2665</v>
      </c>
      <c r="C72" s="65" t="s">
        <v>31</v>
      </c>
      <c r="D72" s="63" t="s">
        <v>2720</v>
      </c>
      <c r="E72" s="144">
        <v>40182</v>
      </c>
      <c r="F72" s="144">
        <v>40543</v>
      </c>
      <c r="G72" s="159">
        <f t="shared" si="3"/>
        <v>12.033333333333333</v>
      </c>
      <c r="H72" s="64" t="s">
        <v>2724</v>
      </c>
      <c r="I72" s="63" t="s">
        <v>208</v>
      </c>
      <c r="J72" s="63" t="s">
        <v>210</v>
      </c>
      <c r="K72" s="66">
        <v>168495965</v>
      </c>
      <c r="L72" s="65" t="s">
        <v>1148</v>
      </c>
      <c r="M72" s="116">
        <v>1</v>
      </c>
      <c r="N72" s="65" t="s">
        <v>27</v>
      </c>
      <c r="O72" s="65" t="s">
        <v>1148</v>
      </c>
      <c r="P72" s="78"/>
    </row>
    <row r="73" spans="1:16" s="7" customFormat="1" ht="24.75" customHeight="1" outlineLevel="1" x14ac:dyDescent="0.25">
      <c r="A73" s="143">
        <v>26</v>
      </c>
      <c r="B73" s="64" t="s">
        <v>2665</v>
      </c>
      <c r="C73" s="65" t="s">
        <v>31</v>
      </c>
      <c r="D73" s="63" t="s">
        <v>2718</v>
      </c>
      <c r="E73" s="144">
        <v>40575</v>
      </c>
      <c r="F73" s="144">
        <v>40908</v>
      </c>
      <c r="G73" s="159">
        <f t="shared" si="3"/>
        <v>11.1</v>
      </c>
      <c r="H73" s="64" t="s">
        <v>2727</v>
      </c>
      <c r="I73" s="63" t="s">
        <v>208</v>
      </c>
      <c r="J73" s="63" t="s">
        <v>210</v>
      </c>
      <c r="K73" s="66">
        <v>175284267</v>
      </c>
      <c r="L73" s="65" t="s">
        <v>1148</v>
      </c>
      <c r="M73" s="116">
        <v>1</v>
      </c>
      <c r="N73" s="65" t="s">
        <v>27</v>
      </c>
      <c r="O73" s="65" t="s">
        <v>26</v>
      </c>
      <c r="P73" s="78"/>
    </row>
    <row r="74" spans="1:16" s="7" customFormat="1" ht="24.75" customHeight="1" outlineLevel="1" x14ac:dyDescent="0.25">
      <c r="A74" s="143">
        <v>27</v>
      </c>
      <c r="B74" s="64" t="s">
        <v>2665</v>
      </c>
      <c r="C74" s="65" t="s">
        <v>31</v>
      </c>
      <c r="D74" s="63" t="s">
        <v>2719</v>
      </c>
      <c r="E74" s="144">
        <v>40936</v>
      </c>
      <c r="F74" s="144">
        <v>41273</v>
      </c>
      <c r="G74" s="159">
        <f t="shared" si="3"/>
        <v>11.233333333333333</v>
      </c>
      <c r="H74" s="64" t="s">
        <v>2728</v>
      </c>
      <c r="I74" s="63" t="s">
        <v>208</v>
      </c>
      <c r="J74" s="63" t="s">
        <v>210</v>
      </c>
      <c r="K74" s="66">
        <v>88009048</v>
      </c>
      <c r="L74" s="65" t="s">
        <v>1148</v>
      </c>
      <c r="M74" s="116">
        <v>1</v>
      </c>
      <c r="N74" s="65" t="s">
        <v>27</v>
      </c>
      <c r="O74" s="65" t="s">
        <v>26</v>
      </c>
      <c r="P74" s="78"/>
    </row>
    <row r="75" spans="1:16" s="7" customFormat="1" ht="24.75" customHeight="1" outlineLevel="1" x14ac:dyDescent="0.25">
      <c r="A75" s="143">
        <v>28</v>
      </c>
      <c r="B75" s="64" t="s">
        <v>2665</v>
      </c>
      <c r="C75" s="65" t="s">
        <v>31</v>
      </c>
      <c r="D75" s="63" t="s">
        <v>2721</v>
      </c>
      <c r="E75" s="144">
        <v>41256</v>
      </c>
      <c r="F75" s="144">
        <v>42004</v>
      </c>
      <c r="G75" s="159">
        <f t="shared" si="3"/>
        <v>24.933333333333334</v>
      </c>
      <c r="H75" s="64" t="s">
        <v>2729</v>
      </c>
      <c r="I75" s="63" t="s">
        <v>208</v>
      </c>
      <c r="J75" s="63" t="s">
        <v>210</v>
      </c>
      <c r="K75" s="66">
        <v>1288101369</v>
      </c>
      <c r="L75" s="65" t="s">
        <v>1148</v>
      </c>
      <c r="M75" s="116">
        <v>1</v>
      </c>
      <c r="N75" s="65" t="s">
        <v>27</v>
      </c>
      <c r="O75" s="65" t="s">
        <v>26</v>
      </c>
      <c r="P75" s="78"/>
    </row>
    <row r="76" spans="1:16" s="7" customFormat="1" ht="24.75" customHeight="1" outlineLevel="1" x14ac:dyDescent="0.25">
      <c r="A76" s="143">
        <v>29</v>
      </c>
      <c r="B76" s="64" t="s">
        <v>2665</v>
      </c>
      <c r="C76" s="65" t="s">
        <v>31</v>
      </c>
      <c r="D76" s="63" t="s">
        <v>2735</v>
      </c>
      <c r="E76" s="144">
        <v>42066</v>
      </c>
      <c r="F76" s="144">
        <v>42369</v>
      </c>
      <c r="G76" s="159">
        <f t="shared" si="3"/>
        <v>10.1</v>
      </c>
      <c r="H76" s="64" t="s">
        <v>2734</v>
      </c>
      <c r="I76" s="63" t="s">
        <v>208</v>
      </c>
      <c r="J76" s="63" t="s">
        <v>210</v>
      </c>
      <c r="K76" s="66">
        <v>638770532</v>
      </c>
      <c r="L76" s="65" t="s">
        <v>1148</v>
      </c>
      <c r="M76" s="116">
        <v>1</v>
      </c>
      <c r="N76" s="65" t="s">
        <v>27</v>
      </c>
      <c r="O76" s="65" t="s">
        <v>1148</v>
      </c>
      <c r="P76" s="78"/>
    </row>
    <row r="77" spans="1:16" s="7" customFormat="1" ht="24.75" customHeight="1" outlineLevel="1" x14ac:dyDescent="0.25">
      <c r="A77" s="143">
        <v>30</v>
      </c>
      <c r="B77" s="64" t="s">
        <v>2665</v>
      </c>
      <c r="C77" s="65" t="s">
        <v>31</v>
      </c>
      <c r="D77" s="63" t="s">
        <v>2722</v>
      </c>
      <c r="E77" s="144">
        <v>42675</v>
      </c>
      <c r="F77" s="144">
        <v>42719</v>
      </c>
      <c r="G77" s="159">
        <f t="shared" si="3"/>
        <v>1.4666666666666666</v>
      </c>
      <c r="H77" s="64" t="s">
        <v>2730</v>
      </c>
      <c r="I77" s="63" t="s">
        <v>208</v>
      </c>
      <c r="J77" s="63" t="s">
        <v>210</v>
      </c>
      <c r="K77" s="66">
        <v>86719815</v>
      </c>
      <c r="L77" s="65" t="s">
        <v>1148</v>
      </c>
      <c r="M77" s="116">
        <v>1</v>
      </c>
      <c r="N77" s="65" t="s">
        <v>27</v>
      </c>
      <c r="O77" s="65" t="s">
        <v>26</v>
      </c>
      <c r="P77" s="78"/>
    </row>
    <row r="78" spans="1:16" s="7" customFormat="1" ht="24.75" customHeight="1" outlineLevel="1" x14ac:dyDescent="0.25">
      <c r="A78" s="143">
        <v>31</v>
      </c>
      <c r="B78" s="64" t="s">
        <v>2665</v>
      </c>
      <c r="C78" s="65" t="s">
        <v>31</v>
      </c>
      <c r="D78" s="63" t="s">
        <v>2723</v>
      </c>
      <c r="E78" s="144">
        <v>42720</v>
      </c>
      <c r="F78" s="144">
        <v>43084</v>
      </c>
      <c r="G78" s="159">
        <f t="shared" si="3"/>
        <v>12.133333333333333</v>
      </c>
      <c r="H78" s="64" t="s">
        <v>2732</v>
      </c>
      <c r="I78" s="63" t="s">
        <v>208</v>
      </c>
      <c r="J78" s="63" t="s">
        <v>210</v>
      </c>
      <c r="K78" s="66">
        <v>756482534</v>
      </c>
      <c r="L78" s="65" t="s">
        <v>1148</v>
      </c>
      <c r="M78" s="116">
        <v>1</v>
      </c>
      <c r="N78" s="65" t="s">
        <v>27</v>
      </c>
      <c r="O78" s="65" t="s">
        <v>26</v>
      </c>
      <c r="P78" s="78"/>
    </row>
    <row r="79" spans="1:16" s="7" customFormat="1" ht="24.75" customHeight="1" outlineLevel="1" x14ac:dyDescent="0.25">
      <c r="A79" s="143">
        <v>32</v>
      </c>
      <c r="B79" s="121" t="s">
        <v>2665</v>
      </c>
      <c r="C79" s="65" t="s">
        <v>31</v>
      </c>
      <c r="D79" s="63" t="s">
        <v>2731</v>
      </c>
      <c r="E79" s="144">
        <v>43084</v>
      </c>
      <c r="F79" s="144">
        <v>43312</v>
      </c>
      <c r="G79" s="159">
        <f t="shared" si="3"/>
        <v>7.6</v>
      </c>
      <c r="H79" s="64" t="s">
        <v>2733</v>
      </c>
      <c r="I79" s="63" t="s">
        <v>208</v>
      </c>
      <c r="J79" s="63" t="s">
        <v>210</v>
      </c>
      <c r="K79" s="66">
        <v>664724409</v>
      </c>
      <c r="L79" s="65" t="s">
        <v>1148</v>
      </c>
      <c r="M79" s="116">
        <v>1</v>
      </c>
      <c r="N79" s="65" t="s">
        <v>27</v>
      </c>
      <c r="O79" s="65" t="s">
        <v>26</v>
      </c>
      <c r="P79" s="78"/>
    </row>
    <row r="80" spans="1:16" s="7" customFormat="1" ht="24.75" customHeight="1" outlineLevel="1" x14ac:dyDescent="0.25">
      <c r="A80" s="143">
        <v>33</v>
      </c>
      <c r="B80" s="121" t="s">
        <v>2665</v>
      </c>
      <c r="C80" s="65" t="s">
        <v>31</v>
      </c>
      <c r="D80" s="63" t="s">
        <v>2736</v>
      </c>
      <c r="E80" s="144">
        <v>43406</v>
      </c>
      <c r="F80" s="144">
        <v>43441</v>
      </c>
      <c r="G80" s="159">
        <f t="shared" si="3"/>
        <v>1.1666666666666667</v>
      </c>
      <c r="H80" s="121" t="s">
        <v>2733</v>
      </c>
      <c r="I80" s="63" t="s">
        <v>208</v>
      </c>
      <c r="J80" s="63" t="s">
        <v>210</v>
      </c>
      <c r="K80" s="66">
        <v>72201893</v>
      </c>
      <c r="L80" s="65" t="s">
        <v>1148</v>
      </c>
      <c r="M80" s="116">
        <v>1</v>
      </c>
      <c r="N80" s="65" t="s">
        <v>27</v>
      </c>
      <c r="O80" s="65" t="s">
        <v>26</v>
      </c>
      <c r="P80" s="78"/>
    </row>
    <row r="81" spans="1:16" s="7" customFormat="1" ht="24.75" customHeight="1" outlineLevel="1" x14ac:dyDescent="0.25">
      <c r="A81" s="143">
        <v>34</v>
      </c>
      <c r="B81" s="121" t="s">
        <v>2665</v>
      </c>
      <c r="C81" s="65" t="s">
        <v>31</v>
      </c>
      <c r="D81" s="63" t="s">
        <v>2737</v>
      </c>
      <c r="E81" s="144">
        <v>43486</v>
      </c>
      <c r="F81" s="144">
        <v>43822</v>
      </c>
      <c r="G81" s="159">
        <f t="shared" si="3"/>
        <v>11.2</v>
      </c>
      <c r="H81" s="121" t="s">
        <v>2738</v>
      </c>
      <c r="I81" s="63" t="s">
        <v>208</v>
      </c>
      <c r="J81" s="63" t="s">
        <v>210</v>
      </c>
      <c r="K81" s="66">
        <v>742148870</v>
      </c>
      <c r="L81" s="65" t="s">
        <v>1148</v>
      </c>
      <c r="M81" s="67">
        <v>1</v>
      </c>
      <c r="N81" s="65" t="s">
        <v>27</v>
      </c>
      <c r="O81" s="65" t="s">
        <v>1148</v>
      </c>
      <c r="P81" s="78"/>
    </row>
    <row r="82" spans="1:16" s="7" customFormat="1" ht="24.75" customHeight="1" outlineLevel="1" x14ac:dyDescent="0.25">
      <c r="A82" s="143">
        <v>35</v>
      </c>
      <c r="B82" s="64" t="s">
        <v>2741</v>
      </c>
      <c r="C82" s="65" t="s">
        <v>32</v>
      </c>
      <c r="D82" s="63" t="s">
        <v>2739</v>
      </c>
      <c r="E82" s="144">
        <v>39965</v>
      </c>
      <c r="F82" s="144">
        <v>40177</v>
      </c>
      <c r="G82" s="159">
        <f t="shared" si="3"/>
        <v>7.0666666666666664</v>
      </c>
      <c r="H82" s="64" t="s">
        <v>2740</v>
      </c>
      <c r="I82" s="63" t="s">
        <v>208</v>
      </c>
      <c r="J82" s="63" t="s">
        <v>210</v>
      </c>
      <c r="K82" s="66">
        <v>53068482</v>
      </c>
      <c r="L82" s="65" t="s">
        <v>1148</v>
      </c>
      <c r="M82" s="67">
        <v>1</v>
      </c>
      <c r="N82" s="65" t="s">
        <v>1151</v>
      </c>
      <c r="O82" s="65" t="s">
        <v>1148</v>
      </c>
      <c r="P82" s="78"/>
    </row>
    <row r="83" spans="1:16" s="7" customFormat="1" ht="24.75" customHeight="1" outlineLevel="1" x14ac:dyDescent="0.25">
      <c r="A83" s="143">
        <v>36</v>
      </c>
      <c r="B83" s="121" t="s">
        <v>2741</v>
      </c>
      <c r="C83" s="65" t="s">
        <v>32</v>
      </c>
      <c r="D83" s="63" t="s">
        <v>2742</v>
      </c>
      <c r="E83" s="144">
        <v>39539</v>
      </c>
      <c r="F83" s="144">
        <v>39813</v>
      </c>
      <c r="G83" s="159">
        <f t="shared" si="3"/>
        <v>9.1333333333333329</v>
      </c>
      <c r="H83" s="64" t="s">
        <v>2743</v>
      </c>
      <c r="I83" s="63" t="s">
        <v>208</v>
      </c>
      <c r="J83" s="63" t="s">
        <v>210</v>
      </c>
      <c r="K83" s="66">
        <v>39536001</v>
      </c>
      <c r="L83" s="65" t="s">
        <v>1148</v>
      </c>
      <c r="M83" s="67">
        <v>1</v>
      </c>
      <c r="N83" s="65" t="s">
        <v>1151</v>
      </c>
      <c r="O83" s="65" t="s">
        <v>1148</v>
      </c>
      <c r="P83" s="78"/>
    </row>
    <row r="84" spans="1:16" s="7" customFormat="1" ht="24.75" customHeight="1" outlineLevel="1" x14ac:dyDescent="0.25">
      <c r="A84" s="143">
        <v>37</v>
      </c>
      <c r="B84" s="121" t="s">
        <v>2741</v>
      </c>
      <c r="C84" s="65" t="s">
        <v>32</v>
      </c>
      <c r="D84" s="63" t="s">
        <v>2747</v>
      </c>
      <c r="E84" s="144">
        <v>43556</v>
      </c>
      <c r="F84" s="144">
        <v>43799</v>
      </c>
      <c r="G84" s="159">
        <f t="shared" si="3"/>
        <v>8.1</v>
      </c>
      <c r="H84" s="64" t="s">
        <v>2748</v>
      </c>
      <c r="I84" s="63" t="s">
        <v>208</v>
      </c>
      <c r="J84" s="63" t="s">
        <v>210</v>
      </c>
      <c r="K84" s="66">
        <v>53539200</v>
      </c>
      <c r="L84" s="65" t="s">
        <v>1148</v>
      </c>
      <c r="M84" s="67">
        <v>1</v>
      </c>
      <c r="N84" s="65" t="s">
        <v>1151</v>
      </c>
      <c r="O84" s="65" t="s">
        <v>1148</v>
      </c>
      <c r="P84" s="78"/>
    </row>
    <row r="85" spans="1:16" s="7" customFormat="1" ht="24.75" customHeight="1" outlineLevel="1" x14ac:dyDescent="0.25">
      <c r="A85" s="143">
        <v>38</v>
      </c>
      <c r="B85" s="64" t="s">
        <v>2665</v>
      </c>
      <c r="C85" s="65" t="s">
        <v>31</v>
      </c>
      <c r="D85" s="63" t="s">
        <v>2749</v>
      </c>
      <c r="E85" s="144">
        <v>39114</v>
      </c>
      <c r="F85" s="144">
        <v>39447</v>
      </c>
      <c r="G85" s="159">
        <f t="shared" si="3"/>
        <v>11.1</v>
      </c>
      <c r="H85" s="64" t="s">
        <v>2753</v>
      </c>
      <c r="I85" s="63" t="s">
        <v>208</v>
      </c>
      <c r="J85" s="63" t="s">
        <v>210</v>
      </c>
      <c r="K85" s="66">
        <v>56560810</v>
      </c>
      <c r="L85" s="65" t="s">
        <v>1148</v>
      </c>
      <c r="M85" s="67">
        <v>1</v>
      </c>
      <c r="N85" s="65" t="s">
        <v>27</v>
      </c>
      <c r="O85" s="65" t="s">
        <v>1148</v>
      </c>
      <c r="P85" s="78"/>
    </row>
    <row r="86" spans="1:16" s="7" customFormat="1" ht="24.75" customHeight="1" outlineLevel="1" x14ac:dyDescent="0.25">
      <c r="A86" s="143">
        <v>39</v>
      </c>
      <c r="B86" s="64" t="s">
        <v>2665</v>
      </c>
      <c r="C86" s="65" t="s">
        <v>31</v>
      </c>
      <c r="D86" s="63" t="s">
        <v>2752</v>
      </c>
      <c r="E86" s="144">
        <v>39114</v>
      </c>
      <c r="F86" s="144">
        <v>39447</v>
      </c>
      <c r="G86" s="159">
        <f t="shared" si="3"/>
        <v>11.1</v>
      </c>
      <c r="H86" s="121" t="s">
        <v>2753</v>
      </c>
      <c r="I86" s="63" t="s">
        <v>208</v>
      </c>
      <c r="J86" s="63" t="s">
        <v>210</v>
      </c>
      <c r="K86" s="66">
        <v>118630957</v>
      </c>
      <c r="L86" s="65" t="s">
        <v>1148</v>
      </c>
      <c r="M86" s="67">
        <v>1</v>
      </c>
      <c r="N86" s="65" t="s">
        <v>27</v>
      </c>
      <c r="O86" s="65" t="s">
        <v>1148</v>
      </c>
      <c r="P86" s="78"/>
    </row>
    <row r="87" spans="1:16" s="7" customFormat="1" ht="24.75" customHeight="1" outlineLevel="1" x14ac:dyDescent="0.25">
      <c r="A87" s="143">
        <v>40</v>
      </c>
      <c r="B87" s="121" t="s">
        <v>2665</v>
      </c>
      <c r="C87" s="65" t="s">
        <v>31</v>
      </c>
      <c r="D87" s="63" t="s">
        <v>2754</v>
      </c>
      <c r="E87" s="144">
        <v>39469</v>
      </c>
      <c r="F87" s="144">
        <v>39813</v>
      </c>
      <c r="G87" s="159">
        <f t="shared" si="3"/>
        <v>11.466666666666667</v>
      </c>
      <c r="H87" s="64" t="s">
        <v>2753</v>
      </c>
      <c r="I87" s="63" t="s">
        <v>208</v>
      </c>
      <c r="J87" s="63" t="s">
        <v>210</v>
      </c>
      <c r="K87" s="66">
        <v>135451416</v>
      </c>
      <c r="L87" s="65" t="s">
        <v>1148</v>
      </c>
      <c r="M87" s="67">
        <v>1</v>
      </c>
      <c r="N87" s="65" t="s">
        <v>27</v>
      </c>
      <c r="O87" s="65" t="s">
        <v>1148</v>
      </c>
      <c r="P87" s="78"/>
    </row>
    <row r="88" spans="1:16" s="7" customFormat="1" ht="24.75" customHeight="1" outlineLevel="1" x14ac:dyDescent="0.25">
      <c r="A88" s="143">
        <v>41</v>
      </c>
      <c r="B88" s="64" t="s">
        <v>2665</v>
      </c>
      <c r="C88" s="65" t="s">
        <v>31</v>
      </c>
      <c r="D88" s="63" t="s">
        <v>2755</v>
      </c>
      <c r="E88" s="144">
        <v>39815</v>
      </c>
      <c r="F88" s="144">
        <v>40178</v>
      </c>
      <c r="G88" s="159">
        <f t="shared" si="3"/>
        <v>12.1</v>
      </c>
      <c r="H88" s="121" t="s">
        <v>2756</v>
      </c>
      <c r="I88" s="63" t="s">
        <v>208</v>
      </c>
      <c r="J88" s="63" t="s">
        <v>210</v>
      </c>
      <c r="K88" s="66">
        <v>162214434</v>
      </c>
      <c r="L88" s="65" t="s">
        <v>1148</v>
      </c>
      <c r="M88" s="67">
        <v>1</v>
      </c>
      <c r="N88" s="65" t="s">
        <v>27</v>
      </c>
      <c r="O88" s="65" t="s">
        <v>1148</v>
      </c>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7"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2744</v>
      </c>
      <c r="E114" s="144">
        <v>43901</v>
      </c>
      <c r="F114" s="144">
        <v>44196</v>
      </c>
      <c r="G114" s="159">
        <f>IF(AND(E114&lt;&gt;"",F114&lt;&gt;""),((F114-E114)/30),"")</f>
        <v>9.8333333333333339</v>
      </c>
      <c r="H114" s="121" t="s">
        <v>2745</v>
      </c>
      <c r="I114" s="120" t="s">
        <v>208</v>
      </c>
      <c r="J114" s="120" t="s">
        <v>210</v>
      </c>
      <c r="K114" s="122">
        <v>839203415</v>
      </c>
      <c r="L114" s="99">
        <f>+IF(AND(K114&gt;0,O114="Ejecución"),(K114/877802)*Tabla28[[#This Row],[% participación]],IF(AND(K114&gt;0,O114&lt;&gt;"Ejecución"),"-",""))</f>
        <v>956.02814188165439</v>
      </c>
      <c r="M114" s="123" t="s">
        <v>1148</v>
      </c>
      <c r="N114" s="172">
        <v>1</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122"/>
      <c r="L115" s="99" t="str">
        <f>+IF(AND(K115&gt;0,O115="Ejecución"),(K115/877802)*Tabla28[[#This Row],[% participación]],IF(AND(K115&gt;0,O115&lt;&gt;"Ejecución"),"-",""))</f>
        <v/>
      </c>
      <c r="M115" s="65"/>
      <c r="N115" s="172"/>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122"/>
      <c r="L116" s="99" t="str">
        <f>+IF(AND(K116&gt;0,O116="Ejecución"),(K116/877802)*Tabla28[[#This Row],[% participación]],IF(AND(K116&gt;0,O116&lt;&gt;"Ejecución"),"-",""))</f>
        <v/>
      </c>
      <c r="M116" s="65"/>
      <c r="N116" s="172"/>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122"/>
      <c r="L117" s="99" t="str">
        <f>+IF(AND(K117&gt;0,O117="Ejecución"),(K117/877802)*Tabla28[[#This Row],[% participación]],IF(AND(K117&gt;0,O117&lt;&gt;"Ejecución"),"-",""))</f>
        <v/>
      </c>
      <c r="M117" s="65"/>
      <c r="N117" s="172"/>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122"/>
      <c r="L118" s="99" t="str">
        <f>+IF(AND(K118&gt;0,O118="Ejecución"),(K118/877802)*Tabla28[[#This Row],[% participación]],IF(AND(K118&gt;0,O118&lt;&gt;"Ejecución"),"-",""))</f>
        <v/>
      </c>
      <c r="M118" s="65"/>
      <c r="N118" s="172"/>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122"/>
      <c r="L119" s="99" t="str">
        <f>+IF(AND(K119&gt;0,O119="Ejecución"),(K119/877802)*Tabla28[[#This Row],[% participación]],IF(AND(K119&gt;0,O119&lt;&gt;"Ejecución"),"-",""))</f>
        <v/>
      </c>
      <c r="M119" s="65"/>
      <c r="N119" s="172"/>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122"/>
      <c r="L120" s="99" t="str">
        <f>+IF(AND(K120&gt;0,O120="Ejecución"),(K120/877802)*Tabla28[[#This Row],[% participación]],IF(AND(K120&gt;0,O120&lt;&gt;"Ejecución"),"-",""))</f>
        <v/>
      </c>
      <c r="M120" s="65"/>
      <c r="N120" s="172"/>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122"/>
      <c r="L121" s="99" t="str">
        <f>+IF(AND(K121&gt;0,O121="Ejecución"),(K121/877802)*Tabla28[[#This Row],[% participación]],IF(AND(K121&gt;0,O121&lt;&gt;"Ejecución"),"-",""))</f>
        <v/>
      </c>
      <c r="M121" s="65"/>
      <c r="N121" s="172"/>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122"/>
      <c r="L122" s="99" t="str">
        <f>+IF(AND(K122&gt;0,O122="Ejecución"),(K122/877802)*Tabla28[[#This Row],[% participación]],IF(AND(K122&gt;0,O122&lt;&gt;"Ejecución"),"-",""))</f>
        <v/>
      </c>
      <c r="M122" s="65"/>
      <c r="N122" s="172"/>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122"/>
      <c r="L123" s="99" t="str">
        <f>+IF(AND(K123&gt;0,O123="Ejecución"),(K123/877802)*Tabla28[[#This Row],[% participación]],IF(AND(K123&gt;0,O123&lt;&gt;"Ejecución"),"-",""))</f>
        <v/>
      </c>
      <c r="M123" s="65"/>
      <c r="N123" s="172"/>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122"/>
      <c r="L124" s="99" t="str">
        <f>+IF(AND(K124&gt;0,O124="Ejecución"),(K124/877802)*Tabla28[[#This Row],[% participación]],IF(AND(K124&gt;0,O124&lt;&gt;"Ejecución"),"-",""))</f>
        <v/>
      </c>
      <c r="M124" s="65"/>
      <c r="N124" s="172" t="str">
        <f t="shared" ref="N124:N160" si="6">+IF(M124="No",1,IF(M124="Si","Ingrese %",""))</f>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122"/>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122"/>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122"/>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122"/>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122"/>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122"/>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122"/>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122"/>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122"/>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122"/>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122"/>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122"/>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122"/>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122"/>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122"/>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122"/>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122"/>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122"/>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122"/>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122"/>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122"/>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122"/>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122"/>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122"/>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122"/>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122"/>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122"/>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122"/>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122"/>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122"/>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122"/>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122"/>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122"/>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122"/>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122"/>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122"/>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7"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0" t="s">
        <v>2657</v>
      </c>
      <c r="I168" s="245"/>
      <c r="J168" s="246"/>
      <c r="K168" s="246"/>
      <c r="L168" s="246"/>
      <c r="M168" s="246"/>
      <c r="N168" s="246"/>
      <c r="O168" s="24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7" customHeight="1" thickBot="1" x14ac:dyDescent="0.3">
      <c r="A172" s="179" t="s">
        <v>2668</v>
      </c>
      <c r="B172" s="180"/>
      <c r="C172" s="180"/>
      <c r="D172" s="180"/>
      <c r="E172" s="180"/>
      <c r="F172" s="180"/>
      <c r="G172" s="180"/>
      <c r="H172" s="180"/>
      <c r="I172" s="180"/>
      <c r="J172" s="180"/>
      <c r="K172" s="180"/>
      <c r="L172" s="180"/>
      <c r="M172" s="180"/>
      <c r="N172" s="180"/>
      <c r="O172" s="181"/>
      <c r="P172" s="75"/>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1.0000000000000001E-5</v>
      </c>
      <c r="G179" s="164">
        <f>IF(F179&gt;0,SUM(E179+F179),"")</f>
        <v>2.001E-2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2.001E-2</v>
      </c>
      <c r="D185" s="90" t="s">
        <v>2628</v>
      </c>
      <c r="E185" s="93">
        <f>+(C185*SUM(K20:K35))</f>
        <v>16742933.443080001</v>
      </c>
      <c r="F185" s="91"/>
      <c r="G185" s="92"/>
      <c r="H185" s="87"/>
      <c r="I185" s="89" t="s">
        <v>2627</v>
      </c>
      <c r="J185" s="165">
        <f>+SUM(M179:M183)</f>
        <v>0.02</v>
      </c>
      <c r="K185" s="201" t="s">
        <v>2628</v>
      </c>
      <c r="L185" s="201"/>
      <c r="M185" s="93">
        <f>+J185*(SUM(K20:K35))</f>
        <v>16734566.16</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7"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42356</v>
      </c>
      <c r="D193" s="5"/>
      <c r="E193" s="125">
        <v>1377</v>
      </c>
      <c r="F193" s="5"/>
      <c r="G193" s="5"/>
      <c r="H193" s="146" t="s">
        <v>2757</v>
      </c>
      <c r="J193" s="5"/>
      <c r="K193" s="126">
        <v>38096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7"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7" t="s">
        <v>2758</v>
      </c>
      <c r="J211" s="27" t="s">
        <v>2622</v>
      </c>
      <c r="K211" s="147" t="s">
        <v>2760</v>
      </c>
      <c r="L211" s="21"/>
      <c r="M211" s="21"/>
      <c r="N211" s="21"/>
      <c r="O211" s="8"/>
    </row>
    <row r="212" spans="1:15" x14ac:dyDescent="0.25">
      <c r="A212" s="9"/>
      <c r="B212" s="27" t="s">
        <v>2619</v>
      </c>
      <c r="C212" s="146" t="s">
        <v>2757</v>
      </c>
      <c r="D212" s="21"/>
      <c r="G212" s="27" t="s">
        <v>2621</v>
      </c>
      <c r="H212" s="147" t="s">
        <v>2759</v>
      </c>
      <c r="J212" s="27" t="s">
        <v>2623</v>
      </c>
      <c r="K212" s="146" t="s">
        <v>2761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9:L90 G48:G90 B89: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4fb10211-09fb-4e80-9f0b-184718d5d98c"/>
    <ds:schemaRef ds:uri="http://www.w3.org/XML/1998/namespace"/>
    <ds:schemaRef ds:uri="a65d333d-5b59-4810-bc94-b80d9325abb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2020-12-29T18:35:51Z</cp:lastPrinted>
  <dcterms:created xsi:type="dcterms:W3CDTF">2020-10-14T21:57:42Z</dcterms:created>
  <dcterms:modified xsi:type="dcterms:W3CDTF">2020-12-29T19:20:21Z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