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<sst xmlns="http://schemas.openxmlformats.org/spreadsheetml/2006/main" count="3185" uniqueCount="2708">
  <si>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</si>
  <si>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</si>
  <si>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</si>
  <si>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</si>
  <si>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</si>
  <si>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</si>
  <si>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</si>
  <si>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</si>
  <si>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</si>
  <si>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</si>
  <si>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</si>
  <si>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</si>
  <si>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</si>
  <si>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</si>
  <si>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</si>
  <si>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</si>
  <si>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</si>
  <si>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</si>
  <si>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</si>
  <si>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</si>
  <si>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</si>
  <si>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</si>
  <si>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</si>
  <si>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</si>
  <si>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</si>
  <si>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</si>
  <si>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</si>
  <si>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</si>
  <si>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</si>
  <si>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</si>
  <si>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</si>
  <si>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</si>
  <si>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</si>
  <si>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</si>
  <si>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</si>
  <si>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</si>
  <si>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</si>
  <si>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</si>
  <si>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</si>
  <si>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</si>
  <si>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</si>
  <si>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</si>
  <si>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</si>
  <si>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</si>
  <si>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</si>
  <si>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</si>
  <si>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</si>
  <si>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</si>
  <si>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</si>
  <si>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</si>
  <si>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</si>
  <si>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</si>
  <si>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</si>
  <si>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</si>
  <si>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</si>
  <si>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</si>
  <si>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</si>
  <si>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</si>
  <si>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</si>
  <si>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</si>
  <si>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</si>
  <si>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</si>
  <si>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</si>
  <si>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</si>
  <si>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</si>
  <si>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</si>
  <si>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</si>
  <si>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</si>
  <si>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</si>
  <si>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</si>
  <si>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</si>
  <si>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</si>
  <si>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</si>
  <si>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</si>
  <si>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</si>
  <si>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</si>
  <si>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</si>
  <si>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</si>
  <si>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</si>
  <si>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</si>
  <si>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</si>
  <si>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</si>
  <si>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</si>
  <si>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</si>
  <si>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</si>
  <si>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</si>
  <si>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</si>
  <si>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</si>
  <si>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</si>
  <si>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</si>
  <si>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</si>
  <si>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</si>
  <si>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</si>
  <si>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</si>
  <si>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</si>
  <si>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</si>
  <si>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</si>
  <si>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</si>
  <si>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</si>
  <si>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</si>
  <si>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</si>
  <si>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</si>
  <si>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</si>
  <si>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</si>
  <si>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</si>
  <si>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</si>
  <si>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</si>
  <si>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</si>
  <si>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</si>
  <si>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</si>
  <si>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</si>
  <si>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</si>
  <si>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</si>
  <si>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</si>
  <si>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</si>
  <si>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</si>
  <si>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</si>
  <si>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</si>
  <si>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</si>
  <si>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</si>
  <si>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</si>
  <si>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</si>
  <si>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</si>
  <si>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</si>
  <si>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</si>
  <si>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</si>
  <si>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</si>
  <si>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</si>
  <si>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</si>
  <si>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</si>
  <si>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</si>
  <si>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</si>
  <si>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</si>
  <si>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</si>
  <si>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</si>
  <si>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</si>
  <si>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</si>
  <si>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</si>
  <si>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</si>
  <si>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</si>
  <si>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</si>
  <si>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</si>
  <si>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</si>
  <si>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</si>
  <si>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</si>
  <si>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</si>
  <si>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</si>
  <si>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</si>
  <si>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</si>
  <si>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</si>
  <si>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</si>
  <si>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</si>
  <si>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</si>
  <si>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</si>
  <si>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</si>
  <si>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</si>
  <si>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</si>
  <si>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</si>
  <si>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</si>
  <si>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</si>
  <si>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</si>
  <si>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</si>
  <si>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</si>
  <si>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</si>
  <si>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</si>
  <si>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</si>
  <si>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</si>
  <si>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</si>
  <si>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</si>
  <si>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</si>
  <si>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</si>
  <si>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</si>
  <si>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</si>
  <si>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</si>
  <si>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</si>
  <si>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</si>
  <si>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</si>
  <si>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</si>
  <si>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</si>
  <si>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</si>
  <si>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</si>
  <si>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</si>
  <si>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</si>
  <si>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</si>
  <si>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</si>
  <si>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</si>
  <si>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</si>
  <si>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</si>
  <si>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</si>
  <si>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</si>
  <si>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</si>
  <si>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</si>
  <si>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</si>
  <si>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</si>
  <si>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</si>
  <si>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</si>
  <si>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</si>
  <si>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</si>
  <si>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</si>
  <si>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</si>
  <si>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</si>
  <si>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</si>
  <si>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</si>
  <si>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</si>
  <si>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</si>
  <si>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</si>
  <si>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</si>
  <si>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</si>
  <si>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</si>
  <si>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</si>
  <si>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</si>
  <si>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</si>
  <si>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</si>
  <si>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</si>
  <si>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</si>
  <si>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</si>
  <si>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</si>
  <si>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</si>
  <si>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</si>
  <si>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</si>
  <si>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</si>
  <si>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</si>
  <si>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</si>
  <si>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</si>
  <si>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</si>
  <si>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</si>
  <si>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</si>
  <si>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</si>
  <si>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</si>
  <si>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</si>
  <si>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</si>
  <si>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</si>
  <si>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</si>
  <si>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</si>
  <si>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</si>
  <si>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</si>
  <si>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</si>
  <si>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</si>
  <si>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</si>
  <si>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</si>
  <si>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</si>
  <si>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</si>
  <si>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</si>
  <si>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</si>
  <si>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</si>
  <si>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</si>
  <si>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</si>
  <si>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</si>
  <si>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</si>
  <si>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</si>
  <si>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</si>
  <si>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</si>
  <si>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</si>
  <si>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</si>
  <si>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</si>
  <si>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</si>
  <si>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</si>
  <si>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</si>
  <si>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</si>
  <si>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</si>
  <si>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</si>
  <si>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</si>
  <si>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</si>
  <si>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</si>
  <si>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</si>
  <si>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</si>
  <si>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</si>
  <si>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</si>
  <si>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</si>
  <si>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</si>
  <si>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</si>
  <si>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</si>
  <si>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</si>
  <si>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</si>
  <si>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</si>
  <si>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</si>
  <si>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</si>
  <si>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</si>
  <si>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</si>
  <si>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</si>
  <si>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</si>
  <si>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</si>
  <si>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</si>
  <si>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</si>
  <si>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</si>
  <si>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</si>
  <si>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</si>
  <si>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</si>
  <si>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</si>
  <si>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</si>
  <si>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</si>
  <si>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</si>
  <si>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</si>
  <si>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</si>
  <si>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</si>
  <si>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</si>
  <si>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</si>
  <si>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</si>
  <si>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</si>
  <si>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</si>
  <si>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</si>
  <si>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</si>
  <si>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</si>
  <si>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</si>
  <si>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</si>
  <si>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</si>
  <si>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</si>
  <si>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</si>
  <si>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</si>
  <si>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</si>
  <si>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</si>
  <si>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</si>
  <si>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</si>
  <si>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</si>
  <si>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</si>
  <si>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</si>
  <si>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</si>
  <si>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</si>
  <si>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</si>
  <si>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</si>
  <si>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</si>
  <si>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</si>
  <si>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</si>
  <si>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</si>
  <si>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</si>
  <si>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</si>
  <si>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</si>
  <si>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</si>
  <si>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</si>
  <si>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</si>
  <si>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</si>
  <si>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</si>
  <si>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</si>
  <si>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</si>
  <si>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</si>
  <si>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</si>
  <si>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</si>
  <si>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</si>
  <si>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</si>
  <si>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</si>
  <si>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</si>
  <si>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</si>
  <si>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</si>
  <si>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</si>
  <si>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</si>
  <si>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</si>
  <si>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</si>
  <si>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</si>
  <si>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</si>
  <si>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</si>
  <si>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</si>
  <si>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</si>
  <si>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</si>
  <si>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</si>
  <si>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</si>
  <si>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</si>
  <si>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</si>
  <si>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</si>
  <si>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</si>
  <si>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</si>
  <si>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</si>
  <si>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</si>
  <si>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</si>
  <si>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</si>
  <si>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</si>
  <si>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</si>
  <si>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</si>
  <si>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</si>
  <si>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</si>
  <si>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</si>
  <si>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</si>
  <si>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</si>
  <si>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</si>
  <si>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</si>
  <si>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</si>
  <si>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</si>
  <si>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</si>
  <si>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</si>
  <si>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</si>
  <si>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</si>
  <si>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</si>
  <si>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</si>
  <si>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</si>
  <si>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</si>
  <si>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</si>
  <si>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</si>
  <si>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</si>
  <si>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</si>
  <si>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</si>
  <si>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</si>
  <si>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</si>
  <si>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</si>
  <si>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</si>
  <si>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</si>
  <si>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</si>
  <si>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</si>
  <si>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</si>
  <si>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</si>
  <si>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</si>
  <si>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</si>
  <si>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</si>
  <si>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</si>
  <si>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</si>
  <si>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</si>
  <si>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</si>
  <si>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</si>
  <si>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</si>
  <si>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</si>
  <si>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</si>
  <si>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</si>
  <si>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</si>
  <si>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</si>
  <si>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</si>
  <si>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</si>
  <si>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</si>
  <si>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</si>
  <si>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</si>
  <si>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</si>
  <si>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</si>
  <si>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</si>
  <si>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</si>
  <si>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</si>
  <si>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</si>
  <si>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</si>
  <si>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</si>
  <si>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</si>
  <si>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</si>
  <si>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</si>
  <si>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</si>
  <si>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</si>
  <si>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</si>
  <si>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</si>
  <si>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</si>
  <si>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</si>
  <si>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</si>
  <si>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</si>
  <si>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</si>
  <si>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</si>
  <si>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</si>
  <si>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</si>
  <si>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</si>
  <si>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</si>
  <si>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</si>
  <si>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</si>
  <si>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</si>
  <si>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</si>
  <si>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</si>
  <si>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</si>
  <si>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</si>
  <si>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</si>
  <si>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</si>
  <si>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</si>
  <si>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</si>
  <si>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</si>
  <si>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</si>
  <si>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</si>
  <si>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</si>
  <si>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</si>
  <si>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</si>
  <si>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</si>
  <si>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</si>
  <si>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</si>
  <si>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</si>
  <si>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</si>
  <si>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</si>
  <si>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</si>
  <si>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</si>
  <si>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</si>
  <si>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</si>
  <si>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</si>
  <si>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</si>
  <si>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</si>
  <si>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</si>
  <si>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</si>
  <si>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</si>
  <si>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</si>
  <si>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</si>
  <si>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</si>
  <si>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</si>
  <si>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</si>
  <si>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</si>
  <si>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</si>
  <si>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</si>
  <si>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</si>
  <si>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</si>
  <si>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</si>
  <si>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</si>
  <si>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</si>
  <si>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</si>
  <si>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</si>
  <si>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</si>
  <si>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</si>
  <si>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</si>
  <si>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</si>
  <si>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</si>
  <si>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</si>
  <si>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</si>
  <si>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</si>
  <si>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</si>
  <si>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</si>
  <si>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</si>
  <si>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</si>
  <si>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</si>
  <si>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</si>
  <si>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</si>
  <si>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</si>
  <si>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</si>
  <si>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</si>
  <si>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</si>
  <si>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</si>
  <si>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</si>
  <si>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</si>
  <si>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</si>
  <si>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</si>
  <si>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</si>
  <si>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</si>
  <si>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</si>
  <si>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</si>
  <si>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</si>
  <si>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</si>
  <si>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</si>
  <si>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</si>
  <si>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</si>
  <si>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</si>
  <si>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</si>
  <si>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</si>
  <si>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</si>
  <si>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</si>
  <si>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</si>
  <si>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</si>
  <si>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</si>
  <si>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</si>
  <si>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</si>
  <si>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</si>
  <si>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</si>
  <si>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</si>
  <si>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</si>
  <si>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</si>
  <si>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</si>
  <si>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</si>
  <si>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</si>
  <si>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</si>
  <si>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</si>
  <si>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</si>
  <si>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</si>
  <si>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</si>
  <si>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</si>
  <si>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</si>
  <si>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</si>
  <si>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</si>
  <si>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</si>
  <si>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</si>
  <si>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</si>
  <si>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</si>
  <si>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</si>
  <si>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</si>
  <si>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</si>
  <si>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</si>
  <si>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</si>
  <si>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</si>
  <si>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</si>
  <si>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</si>
  <si>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</si>
  <si>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</si>
  <si>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</si>
  <si>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</si>
  <si>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</si>
  <si>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</si>
  <si>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</si>
  <si>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</si>
  <si>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</si>
  <si>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</si>
  <si>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</si>
  <si>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</si>
  <si>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</si>
  <si>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</si>
  <si>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</si>
  <si>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</si>
  <si>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</si>
  <si>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</si>
  <si>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</si>
  <si>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</si>
  <si>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</si>
  <si>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</si>
  <si>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</si>
  <si>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</si>
  <si>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</si>
  <si>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</si>
  <si>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</si>
  <si>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</si>
  <si>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</si>
  <si>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</si>
  <si>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</si>
  <si>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</si>
  <si>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</si>
  <si>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</si>
  <si>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</si>
  <si>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</si>
  <si>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</si>
  <si>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</si>
  <si>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</si>
  <si>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</si>
  <si>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</si>
  <si>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</si>
  <si>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</si>
  <si>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</si>
  <si>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</si>
  <si>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</si>
  <si>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</si>
  <si>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</si>
  <si>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</si>
  <si>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</si>
  <si>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</si>
  <si>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</si>
  <si>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</si>
  <si>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</si>
  <si>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</si>
  <si>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</si>
  <si>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</si>
  <si>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</si>
  <si>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</si>
  <si>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</si>
  <si>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</si>
  <si>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</si>
  <si>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</si>
  <si>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</si>
  <si>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</si>
  <si>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</si>
  <si>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</si>
  <si>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</si>
  <si>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</si>
  <si>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</si>
  <si>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</si>
  <si>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</si>
  <si>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</si>
  <si>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</si>
  <si>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</si>
  <si>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</si>
  <si>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</si>
  <si>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</si>
  <si>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</si>
  <si>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</si>
  <si>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</si>
  <si>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</si>
  <si>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</si>
  <si>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</si>
  <si>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</si>
  <si>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</si>
  <si>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</si>
  <si>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</si>
  <si>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</si>
  <si>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</si>
  <si>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</si>
  <si>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</si>
  <si>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</si>
  <si>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</si>
  <si>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</si>
  <si>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</si>
  <si>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</si>
  <si>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</si>
  <si>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</si>
  <si>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</si>
  <si>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</si>
  <si>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</si>
  <si>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</si>
  <si>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</si>
  <si>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</si>
  <si>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</si>
  <si>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</si>
  <si>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</si>
  <si>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</si>
  <si>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</si>
  <si>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</si>
  <si>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</si>
  <si>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</si>
  <si>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</si>
  <si>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</si>
  <si>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</si>
  <si>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</si>
  <si>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</si>
  <si>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</si>
  <si>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</si>
  <si>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</si>
  <si>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</si>
  <si>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</si>
  <si>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</si>
  <si>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</si>
  <si>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</si>
  <si>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</si>
  <si>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</si>
  <si>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</si>
  <si>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</si>
  <si>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</si>
  <si>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</si>
  <si>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</si>
  <si>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</si>
  <si>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</si>
  <si>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</si>
  <si>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</si>
  <si>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</si>
  <si>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</si>
  <si>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</si>
  <si>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</si>
  <si>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</si>
  <si>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</si>
  <si>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</si>
  <si>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</si>
  <si>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</si>
  <si>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</si>
  <si>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</si>
  <si>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</si>
  <si>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</si>
  <si>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</si>
  <si>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</si>
  <si>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</si>
  <si>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</si>
  <si>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</si>
  <si>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</si>
  <si>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</si>
  <si>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</si>
  <si>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</si>
  <si>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</si>
  <si>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</si>
  <si>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</si>
  <si>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</si>
  <si>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</si>
  <si>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</si>
  <si>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</si>
  <si>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</si>
  <si>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</si>
  <si>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</si>
  <si>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</si>
  <si>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</si>
  <si>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</si>
  <si>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</si>
  <si>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</si>
  <si>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</si>
  <si>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</si>
  <si>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</si>
  <si>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</si>
  <si>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</si>
  <si>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</si>
  <si>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</si>
  <si>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</si>
  <si>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</si>
  <si>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</si>
  <si>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</si>
  <si>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</si>
  <si>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</si>
  <si>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</si>
  <si>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</si>
  <si>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</si>
  <si>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</si>
  <si>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</si>
  <si>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</si>
  <si>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</si>
  <si>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</si>
  <si>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</si>
  <si>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</si>
  <si>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</si>
  <si>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</si>
  <si>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</si>
  <si>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</si>
  <si>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</si>
  <si>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</si>
  <si>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</si>
  <si>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</si>
  <si>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</si>
  <si>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</si>
  <si>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</si>
  <si>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</si>
  <si>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</si>
  <si>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</si>
  <si>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</si>
  <si>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</si>
  <si>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</si>
  <si>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</si>
  <si>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</si>
  <si>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</si>
  <si>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</si>
  <si>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</si>
  <si>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</si>
  <si>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</si>
  <si>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</si>
  <si>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</si>
  <si>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</si>
  <si>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</si>
  <si>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</si>
  <si>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</si>
  <si>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</si>
  <si>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</si>
  <si>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</si>
  <si>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</si>
  <si>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</si>
  <si>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</si>
  <si>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</si>
  <si>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</si>
  <si>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</si>
  <si>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</si>
  <si>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</si>
  <si>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</si>
  <si>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</si>
  <si>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</si>
  <si>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</si>
  <si>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</si>
  <si>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</si>
  <si>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</si>
  <si>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</si>
  <si>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</si>
  <si>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</si>
  <si>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</si>
  <si>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</si>
  <si>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</si>
  <si>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</si>
  <si>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</si>
  <si>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</si>
  <si>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</si>
  <si>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</si>
  <si>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</si>
  <si>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</si>
  <si>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</si>
  <si>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</si>
  <si>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</si>
  <si>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</si>
  <si>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</si>
  <si>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</si>
  <si>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</si>
  <si>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</si>
  <si>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</si>
  <si>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</si>
  <si>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</si>
  <si>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</si>
  <si>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</si>
  <si>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</si>
  <si>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</si>
  <si>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</si>
  <si>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</si>
  <si>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</si>
  <si>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</si>
  <si>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</si>
  <si>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</si>
  <si>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</si>
  <si>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</si>
  <si>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</si>
  <si>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</si>
  <si>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</si>
  <si>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</si>
  <si>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</si>
  <si>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</si>
  <si>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</si>
  <si>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</si>
  <si>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</si>
  <si>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</si>
  <si>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</si>
  <si>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</si>
  <si>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</si>
  <si>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</si>
  <si>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</si>
  <si>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</si>
  <si>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</si>
  <si>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</si>
  <si>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</si>
  <si>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</si>
  <si>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</si>
  <si>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</si>
  <si>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</si>
  <si>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</si>
  <si>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</si>
  <si>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</si>
  <si>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</si>
  <si>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</si>
  <si>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</si>
  <si>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</si>
  <si>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</si>
  <si>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</si>
  <si>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</si>
  <si>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</si>
  <si>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</si>
  <si>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</si>
  <si>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</si>
  <si>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</si>
  <si>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</si>
  <si>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</si>
  <si>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</si>
  <si>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</si>
  <si>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</si>
  <si>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</si>
  <si>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</si>
  <si>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</si>
  <si>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</si>
  <si>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</si>
  <si>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</si>
  <si>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</si>
  <si>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</si>
  <si>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</si>
  <si>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</si>
  <si>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</si>
  <si>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</si>
  <si>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</si>
  <si>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</si>
  <si>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</si>
  <si>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</si>
  <si>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</si>
  <si>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</si>
  <si>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</si>
  <si>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</si>
  <si>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</si>
  <si>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</si>
  <si>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</si>
  <si>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</si>
  <si>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</si>
  <si>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</si>
  <si>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</si>
  <si>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</si>
  <si>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</si>
  <si>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</si>
  <si>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</si>
  <si>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</si>
  <si>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</si>
  <si>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</si>
  <si>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</si>
  <si>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</si>
  <si>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</si>
  <si>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</si>
  <si>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</si>
  <si>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</si>
  <si>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</si>
  <si>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</si>
  <si>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</si>
  <si>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</si>
  <si>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</si>
  <si>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</si>
  <si>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</si>
  <si>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</si>
  <si>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</si>
  <si>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</si>
  <si>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</si>
  <si>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</si>
  <si>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</si>
  <si>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</si>
  <si>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</si>
  <si>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</si>
  <si>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</si>
  <si>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</si>
  <si>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</si>
  <si>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</si>
  <si>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</si>
  <si>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</si>
  <si>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</si>
  <si>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</si>
  <si>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</si>
  <si>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</si>
  <si>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</si>
  <si>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</si>
  <si>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</si>
  <si>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</si>
  <si>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</si>
  <si>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</si>
  <si>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</si>
  <si>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</si>
  <si>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</si>
  <si>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</si>
  <si>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</si>
  <si>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</si>
  <si>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</si>
  <si>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</si>
  <si>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</si>
  <si>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</si>
  <si>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</si>
  <si>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</si>
  <si>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</si>
  <si>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</si>
  <si>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</si>
  <si>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</si>
  <si>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</si>
  <si>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</si>
  <si>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</si>
  <si>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</si>
  <si>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</si>
  <si>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</si>
  <si>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</si>
  <si>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</si>
  <si>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</si>
  <si>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</si>
  <si>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</si>
  <si>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</si>
  <si>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</si>
  <si>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</si>
  <si>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</si>
  <si>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</si>
  <si>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</si>
  <si>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</si>
  <si>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</si>
  <si>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</si>
  <si>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</si>
  <si>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</si>
  <si>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</si>
  <si>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</si>
  <si>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</si>
  <si>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</si>
  <si>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</si>
  <si>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</si>
  <si>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</si>
  <si>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</si>
  <si>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</si>
  <si>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</si>
  <si>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</si>
  <si>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</si>
  <si>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</si>
  <si>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</si>
  <si>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</si>
  <si>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</si>
  <si>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</si>
  <si>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</si>
  <si>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</si>
  <si>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</si>
  <si>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</si>
  <si>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</si>
  <si>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</si>
  <si>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</si>
  <si>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</si>
  <si>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</si>
  <si>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</si>
  <si>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</si>
  <si>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</si>
  <si>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</si>
  <si>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</si>
  <si>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</si>
  <si>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</si>
  <si>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</si>
  <si>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</si>
  <si>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</si>
  <si>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</si>
  <si>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</si>
  <si>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</si>
  <si>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</si>
  <si>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</si>
  <si>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</si>
  <si>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</si>
  <si>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</si>
  <si>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</si>
  <si>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</si>
  <si>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</si>
  <si>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</si>
  <si>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</si>
  <si>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</si>
  <si>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</si>
  <si>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</si>
  <si>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</si>
  <si>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</si>
  <si>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</si>
  <si>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</si>
  <si>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</si>
  <si>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</si>
  <si>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</si>
  <si>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</si>
  <si>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</si>
  <si>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</si>
  <si>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</si>
  <si>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</si>
  <si>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</si>
  <si>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</si>
  <si>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</si>
  <si>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</si>
  <si>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</si>
  <si>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</si>
  <si>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</si>
  <si>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</si>
  <si>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</si>
  <si>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</si>
  <si>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</si>
  <si>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</si>
  <si>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</si>
  <si>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</si>
  <si>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</si>
  <si>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</si>
  <si>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</si>
  <si>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</si>
  <si>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</si>
  <si>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</si>
  <si>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</si>
  <si>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</si>
  <si>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</si>
  <si>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</si>
  <si>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</si>
  <si>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</si>
  <si>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</si>
  <si>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</si>
  <si>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</si>
  <si>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</si>
  <si>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</si>
  <si>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</si>
  <si>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</si>
  <si>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</si>
  <si>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</si>
  <si>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</si>
  <si>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</si>
  <si>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</si>
  <si>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</si>
  <si>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</si>
  <si>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</si>
  <si>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</si>
  <si>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</si>
  <si>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</si>
  <si>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</si>
  <si>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</si>
  <si>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</si>
  <si>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</si>
  <si>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</si>
  <si>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</si>
  <si>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</si>
  <si>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</si>
  <si>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</si>
  <si>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</si>
  <si>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</si>
  <si>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</si>
  <si>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</si>
  <si>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</si>
  <si>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</si>
  <si>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</si>
  <si>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</si>
  <si>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</si>
  <si>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</si>
  <si>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</si>
  <si>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</si>
  <si>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</si>
  <si>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</si>
  <si>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</si>
  <si>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</si>
  <si>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</si>
  <si>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</si>
  <si>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</si>
  <si>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</si>
  <si>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</si>
  <si>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</si>
  <si>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</si>
  <si>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</si>
  <si>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</si>
  <si>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</si>
  <si>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</si>
  <si>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</si>
  <si>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</si>
  <si>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</si>
  <si>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</si>
  <si>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</si>
  <si>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</si>
  <si>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</si>
  <si>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</si>
  <si>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</si>
  <si>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</si>
  <si>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</si>
  <si>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</si>
  <si>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</si>
  <si>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</si>
  <si>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</si>
  <si>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</si>
  <si>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</si>
  <si>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</si>
  <si>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</si>
  <si>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</si>
  <si>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</si>
  <si>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</si>
  <si>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</si>
  <si>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</si>
  <si>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</si>
  <si>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</si>
  <si>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</si>
  <si>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</si>
  <si>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</si>
  <si>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</si>
  <si>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</si>
  <si>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</si>
  <si>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</si>
  <si>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</si>
  <si>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</si>
  <si>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</si>
  <si>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</si>
  <si>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</si>
  <si>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</si>
  <si>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</si>
  <si>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</si>
  <si>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</si>
  <si>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</si>
  <si>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</si>
  <si>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</si>
  <si>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</si>
  <si>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</si>
  <si>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</si>
  <si>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</si>
  <si>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</si>
  <si>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</si>
  <si>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</si>
  <si>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</si>
  <si>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</si>
  <si>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</si>
  <si>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</si>
  <si>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</si>
  <si>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</si>
  <si>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</si>
  <si>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</si>
  <si>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</si>
  <si>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</si>
  <si>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</si>
  <si>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</si>
  <si>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</si>
  <si>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</si>
  <si>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</si>
  <si>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</si>
  <si>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</si>
  <si>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</si>
  <si>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</si>
  <si>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</si>
  <si>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</si>
  <si>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</si>
  <si>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</si>
  <si>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</si>
  <si>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</si>
  <si>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</si>
  <si>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</si>
  <si>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</si>
  <si>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</si>
  <si>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</si>
  <si>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</si>
  <si>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</si>
  <si>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</si>
  <si>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</si>
  <si>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</si>
  <si>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</si>
  <si>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</si>
  <si>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</si>
  <si>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</si>
  <si>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</si>
  <si>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</si>
  <si>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</si>
  <si>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</si>
  <si>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</si>
  <si>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</si>
  <si>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</si>
  <si>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</si>
  <si>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</si>
  <si>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</si>
  <si>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</si>
  <si>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</si>
  <si>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</si>
  <si>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</si>
  <si>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</si>
  <si>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</si>
  <si>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</si>
  <si>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</si>
  <si>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</si>
  <si>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</si>
  <si>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</si>
  <si>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</si>
  <si>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</si>
  <si>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</si>
  <si>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</si>
  <si>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</si>
  <si>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</si>
  <si>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</si>
  <si>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</si>
  <si>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</si>
  <si>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</si>
  <si>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</si>
  <si>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</si>
  <si>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</si>
  <si>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</si>
  <si>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</si>
  <si>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</si>
  <si>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</si>
  <si>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</si>
  <si>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</si>
  <si>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</si>
  <si>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</si>
  <si>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</si>
  <si>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</si>
  <si>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</si>
  <si>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</si>
  <si>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</si>
  <si>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</si>
  <si>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</si>
  <si>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</si>
  <si>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</si>
  <si>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</si>
  <si>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</si>
  <si>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</si>
  <si>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</si>
  <si>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</si>
  <si>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</si>
  <si>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</si>
  <si>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</si>
  <si>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</si>
  <si>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</si>
  <si>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</si>
  <si>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</si>
  <si>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</si>
  <si>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</si>
  <si>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</si>
  <si>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</si>
  <si>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</si>
  <si>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</si>
  <si>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</si>
  <si>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</si>
  <si>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</si>
  <si>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</si>
  <si>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</si>
  <si>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</si>
  <si>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</si>
  <si>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</si>
  <si>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</si>
  <si>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</si>
  <si>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</si>
  <si>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</si>
  <si>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</si>
  <si>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</si>
  <si>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</si>
  <si>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</si>
  <si>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</si>
  <si>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</si>
  <si>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</si>
  <si>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</si>
  <si>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</si>
  <si>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</si>
  <si>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</si>
  <si>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</si>
  <si>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</si>
  <si>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</si>
  <si>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</si>
  <si>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</si>
  <si>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</si>
  <si>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</si>
  <si>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</si>
  <si>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</si>
  <si>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</si>
  <si>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</si>
  <si>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</si>
  <si>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</si>
  <si>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</si>
  <si>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</si>
  <si>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</si>
  <si>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</si>
  <si>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</si>
  <si>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</si>
  <si>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</si>
  <si>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</si>
  <si>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</si>
  <si>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</si>
  <si>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</si>
  <si>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</si>
  <si>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</si>
  <si>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</si>
  <si>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</si>
  <si>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</si>
  <si>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</si>
  <si>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</si>
  <si>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</si>
  <si>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</si>
  <si>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</si>
  <si>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</si>
  <si>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</si>
  <si>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</si>
  <si>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</si>
  <si>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</si>
  <si>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</si>
  <si>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</si>
  <si>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</si>
  <si>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</si>
  <si>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</si>
  <si>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</si>
  <si>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</si>
  <si>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</si>
  <si>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</si>
  <si>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</si>
  <si>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</si>
  <si>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</si>
  <si>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</si>
  <si>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</si>
  <si>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</si>
  <si>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</si>
  <si>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</si>
  <si>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</si>
  <si>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</si>
  <si>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</si>
  <si>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</si>
  <si>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</si>
  <si>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</si>
  <si>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</si>
  <si>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</si>
  <si>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</si>
  <si>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</si>
  <si>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</si>
  <si>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</si>
  <si>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</si>
  <si>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</si>
  <si>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</si>
  <si>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</si>
  <si>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</si>
  <si>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</si>
  <si>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</si>
  <si>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</si>
  <si>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</si>
  <si>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</si>
  <si>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</si>
  <si>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</si>
  <si>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</si>
  <si>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</si>
  <si>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</si>
  <si>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</si>
  <si>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</si>
  <si>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</si>
  <si>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</si>
  <si>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</si>
  <si>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</si>
  <si>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</si>
  <si>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</si>
  <si>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</si>
  <si>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</si>
  <si>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</si>
  <si>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</si>
  <si>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</si>
  <si>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</si>
  <si>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</si>
  <si>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</si>
  <si>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</si>
  <si>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</si>
  <si>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</si>
  <si>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</si>
  <si>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</si>
  <si>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</si>
  <si>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</si>
  <si>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</si>
  <si>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</si>
  <si>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</si>
  <si>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</si>
  <si>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</si>
  <si>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</si>
  <si>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</si>
  <si>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</si>
  <si>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</si>
  <si>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</si>
  <si>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</si>
  <si>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</si>
  <si>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</si>
  <si>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</si>
  <si>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</si>
  <si>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</si>
  <si>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</si>
  <si>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</si>
  <si>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</si>
  <si>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</si>
  <si>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</si>
  <si>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</si>
  <si>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</si>
  <si>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</si>
  <si>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</si>
  <si>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</si>
  <si>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</si>
  <si>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</si>
  <si>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</si>
  <si>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</si>
  <si>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</si>
  <si>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</si>
  <si>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</si>
  <si>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</si>
  <si>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</si>
  <si>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</si>
  <si>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</si>
  <si>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</si>
  <si>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</si>
  <si>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</si>
  <si>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</si>
  <si>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</si>
  <si>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</si>
  <si>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</si>
  <si>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</si>
  <si>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</si>
  <si>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</si>
  <si>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</si>
  <si>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</si>
  <si>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</si>
  <si>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</si>
  <si>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</si>
  <si>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</si>
  <si>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</si>
  <si>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</si>
  <si>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</si>
  <si>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</si>
  <si>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</si>
  <si>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</si>
  <si>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</si>
  <si>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</si>
  <si>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</si>
  <si>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</si>
  <si>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</si>
  <si>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</si>
  <si>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</si>
  <si>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</si>
  <si>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</si>
  <si>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</si>
  <si>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</si>
  <si>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</si>
  <si>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</si>
  <si>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</si>
  <si>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</si>
  <si>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</si>
  <si>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</si>
  <si>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</si>
  <si>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</si>
  <si>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</si>
  <si>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</si>
  <si>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</si>
  <si>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</si>
  <si>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</si>
  <si>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</si>
  <si>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</si>
  <si>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</si>
  <si>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</si>
  <si>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</si>
  <si>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</si>
  <si>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</si>
  <si>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</si>
  <si>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</si>
  <si>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</si>
  <si>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</si>
  <si>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</si>
  <si>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</si>
  <si>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</si>
  <si>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</si>
  <si>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</si>
  <si>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</si>
  <si>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</si>
  <si>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</si>
  <si>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</si>
  <si>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</si>
  <si>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</si>
  <si>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</si>
  <si>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</si>
  <si>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</si>
  <si>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</si>
  <si>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</si>
  <si>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</si>
  <si>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</si>
  <si>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</si>
  <si>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</si>
  <si>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</si>
  <si>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</si>
  <si>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</si>
  <si>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</si>
  <si>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</si>
  <si>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</si>
  <si>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</si>
  <si>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</si>
  <si>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</si>
  <si>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</si>
  <si>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</si>
  <si>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</si>
  <si>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</si>
  <si>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</si>
  <si>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</si>
  <si>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</si>
  <si>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</si>
  <si>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</si>
  <si>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</si>
  <si>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</si>
  <si>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</si>
  <si>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</si>
  <si>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</si>
  <si>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</si>
  <si>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</si>
  <si>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</si>
  <si>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</si>
  <si>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</si>
  <si>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</si>
  <si>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</si>
  <si>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</si>
  <si>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</si>
  <si>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</si>
  <si>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</si>
  <si>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</si>
  <si>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</si>
  <si>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</si>
  <si>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</si>
  <si>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</si>
  <si>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</si>
  <si>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</si>
  <si>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</si>
  <si>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</si>
  <si>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</si>
  <si>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</si>
  <si>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</si>
  <si>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</si>
  <si>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</si>
  <si>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</si>
  <si>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</si>
  <si>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</si>
  <si>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</si>
  <si>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</si>
  <si>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</si>
  <si>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</si>
  <si>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</si>
  <si>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</si>
  <si>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</si>
  <si>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</si>
  <si>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</si>
  <si>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</si>
  <si>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</si>
  <si>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</si>
  <si>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</si>
  <si>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</si>
  <si>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</si>
  <si>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</si>
  <si>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</si>
  <si>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</si>
  <si>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</si>
  <si>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</si>
  <si>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</si>
  <si>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</si>
  <si>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</si>
  <si>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</si>
  <si>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</si>
  <si>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</si>
  <si>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</si>
  <si>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</si>
  <si>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</si>
  <si>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</si>
  <si>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</si>
  <si>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</si>
  <si>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</si>
  <si>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</si>
  <si>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</si>
  <si>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</si>
  <si>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</si>
  <si>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</si>
  <si>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</si>
  <si>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</si>
  <si>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</si>
  <si>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</si>
  <si>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</si>
  <si>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</si>
  <si>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</si>
  <si>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</si>
  <si>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</si>
  <si>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</si>
  <si>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</si>
  <si>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</si>
  <si>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</si>
  <si>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</si>
  <si>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</si>
  <si>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</si>
  <si>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</si>
  <si>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</si>
  <si>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</si>
  <si>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</si>
  <si>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</si>
  <si>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</si>
  <si>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</si>
  <si>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</si>
  <si>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</si>
  <si>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</si>
  <si>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</si>
  <si>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</si>
  <si>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</si>
  <si>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</si>
  <si>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</si>
  <si>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</si>
  <si>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</si>
  <si>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</si>
  <si>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</si>
  <si>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</si>
  <si>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</si>
  <si>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</si>
  <si>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</si>
  <si>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</si>
  <si>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</si>
  <si>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</si>
  <si>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</si>
  <si>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</si>
  <si>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</si>
  <si>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</si>
  <si>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</si>
  <si>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</si>
  <si>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</si>
  <si>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</si>
  <si>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</si>
  <si>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</si>
  <si>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</si>
  <si>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</si>
  <si>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</si>
  <si>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</si>
  <si>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</si>
  <si>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</si>
  <si>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</si>
  <si>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</si>
  <si>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</si>
  <si>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</si>
  <si>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</si>
  <si>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</si>
  <si>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</si>
  <si>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</si>
  <si>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</si>
  <si>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</si>
  <si>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</si>
  <si>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</si>
  <si>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</si>
  <si>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</si>
  <si>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</si>
  <si>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</si>
  <si>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</si>
  <si>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</si>
  <si>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</si>
  <si>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</si>
  <si>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</si>
  <si>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</si>
  <si>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</si>
  <si>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</si>
  <si>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</si>
  <si>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</si>
  <si>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</si>
  <si>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</si>
  <si>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</si>
  <si>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</si>
  <si>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</si>
  <si>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</si>
  <si>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</si>
  <si>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</si>
  <si>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</si>
  <si>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</si>
  <si>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</si>
  <si>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</si>
  <si>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</si>
  <si>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</si>
  <si>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</si>
  <si>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</si>
  <si>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</si>
  <si>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</si>
  <si>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</si>
  <si>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</si>
  <si>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</si>
  <si>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</si>
  <si>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</si>
  <si>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</si>
  <si>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</si>
  <si>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</si>
  <si>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</si>
  <si>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</si>
  <si>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</si>
  <si>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</si>
  <si>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</si>
  <si>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</si>
  <si>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</si>
  <si>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</si>
  <si>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</si>
  <si>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</si>
  <si>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</si>
  <si>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</si>
  <si>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</si>
  <si>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</si>
  <si>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</si>
  <si>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</si>
  <si>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</si>
  <si>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</si>
  <si>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</si>
  <si>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</si>
  <si>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</si>
  <si>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</si>
  <si>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</si>
  <si>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</si>
  <si>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</si>
  <si>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</si>
  <si>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</si>
  <si>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</si>
  <si>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</si>
  <si>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</si>
  <si>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</si>
  <si>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</si>
  <si>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</si>
  <si>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</si>
  <si>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</si>
  <si>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</si>
  <si>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</si>
  <si>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</si>
  <si>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</si>
  <si>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</si>
  <si>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</si>
  <si>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</si>
  <si>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</si>
  <si>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</si>
  <si>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</si>
  <si>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</si>
  <si>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</si>
  <si>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</si>
  <si>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</si>
  <si>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</si>
  <si>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</si>
  <si>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</si>
  <si>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</si>
  <si>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</si>
  <si>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</si>
  <si>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</si>
  <si>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</si>
  <si>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</si>
  <si>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</si>
  <si>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</si>
  <si>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</si>
  <si>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</si>
  <si>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</si>
  <si>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</si>
  <si>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</si>
  <si>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</si>
  <si>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</si>
  <si>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</si>
  <si>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</si>
  <si>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</si>
  <si>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</si>
  <si>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</si>
  <si>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</si>
  <si>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</si>
  <si>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</si>
  <si>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</si>
  <si>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</si>
  <si>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</si>
  <si>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</si>
  <si>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</si>
  <si>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</si>
  <si>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</si>
  <si>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</si>
  <si>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</si>
  <si>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</si>
  <si>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</si>
  <si>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</si>
  <si>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</si>
  <si>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</si>
  <si>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</si>
  <si>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</si>
  <si>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</si>
  <si>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</si>
  <si>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</si>
  <si>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</si>
  <si>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</si>
  <si>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</si>
  <si>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</si>
  <si>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</si>
  <si>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</si>
  <si>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</si>
  <si>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</si>
  <si>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</si>
  <si>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</si>
  <si>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</si>
  <si>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</si>
  <si>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</si>
  <si>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</si>
  <si>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</si>
  <si>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</si>
  <si>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</si>
  <si>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</si>
  <si>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</si>
  <si>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</si>
  <si>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</si>
  <si>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</si>
  <si>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</si>
  <si>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</si>
  <si>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</si>
  <si>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</si>
  <si>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</si>
  <si>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</si>
  <si>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</si>
  <si>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</si>
  <si>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</si>
  <si>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</si>
  <si>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</si>
  <si>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</si>
  <si>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</si>
  <si>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</si>
  <si>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</si>
  <si>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</si>
  <si>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</si>
  <si>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</si>
  <si>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</si>
  <si>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</si>
  <si>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</si>
  <si>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</si>
  <si>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</si>
  <si>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</si>
  <si>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</si>
  <si>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</si>
  <si>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</si>
  <si>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</si>
  <si>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</si>
  <si>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</si>
  <si>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</si>
  <si>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</si>
  <si>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</si>
  <si>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</si>
  <si>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</si>
  <si>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</si>
  <si>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</si>
  <si>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</si>
  <si>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</si>
  <si>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</si>
  <si>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</si>
  <si>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</si>
  <si>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</si>
  <si>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</si>
  <si>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</si>
  <si>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</si>
  <si>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</si>
  <si>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</si>
  <si>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</si>
  <si>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</si>
  <si>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</si>
  <si>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</si>
  <si>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</si>
  <si>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</si>
  <si>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</si>
  <si>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</si>
  <si>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</si>
  <si>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</si>
  <si>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</si>
  <si>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</si>
  <si>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</si>
  <si>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</si>
  <si>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</si>
  <si>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</si>
  <si>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</si>
  <si>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</si>
  <si>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</si>
  <si>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</si>
  <si>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</si>
  <si>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</si>
  <si>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</si>
  <si>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</si>
  <si>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</si>
  <si>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</si>
  <si>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</si>
  <si>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</si>
  <si>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</si>
  <si>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</si>
  <si>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</si>
  <si>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</si>
  <si>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</si>
  <si>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</si>
  <si>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</si>
  <si>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</si>
  <si>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</si>
  <si>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</si>
  <si>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</si>
  <si>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</si>
  <si>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</si>
  <si>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</si>
  <si>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</si>
  <si>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</si>
  <si>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</si>
  <si>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</si>
  <si>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</si>
  <si>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</si>
  <si>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</si>
  <si>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</si>
  <si>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</si>
  <si>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</si>
  <si>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</si>
  <si>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</si>
  <si>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</si>
  <si>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</si>
  <si>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</si>
  <si>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</si>
  <si>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</si>
  <si>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</si>
  <si>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</si>
  <si>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</si>
  <si>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</si>
  <si>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</si>
  <si>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</si>
  <si>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</si>
  <si>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</si>
  <si>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</si>
  <si>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</si>
  <si>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</si>
  <si>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</si>
  <si>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</si>
  <si>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</si>
  <si>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</si>
  <si>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</si>
  <si>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</si>
  <si>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</si>
  <si>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</si>
  <si>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</si>
  <si>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</si>
  <si>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</si>
  <si>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</si>
  <si>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</si>
  <si>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</si>
  <si>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</si>
  <si>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</si>
  <si>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</si>
  <si>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</si>
  <si>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</si>
  <si>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</si>
  <si>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</si>
  <si>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</si>
  <si>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</si>
  <si>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</si>
  <si>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</si>
  <si>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</si>
  <si>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</si>
  <si>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</si>
  <si>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</si>
  <si>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</si>
  <si>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</si>
  <si>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</si>
  <si>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</si>
  <si>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</si>
  <si>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</si>
  <si>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</si>
  <si>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</si>
  <si>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</si>
  <si>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</si>
  <si>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</si>
  <si>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</si>
  <si>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</si>
  <si>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</si>
  <si>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</si>
  <si>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</si>
  <si>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</si>
  <si>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</si>
  <si>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</si>
  <si>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</si>
  <si>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</si>
  <si>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</si>
  <si>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</si>
  <si>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</si>
  <si>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</si>
  <si>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</si>
  <si>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</si>
  <si>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</si>
  <si>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</si>
  <si>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</si>
  <si>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</si>
  <si>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</si>
  <si>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</si>
  <si>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</si>
  <si>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</si>
  <si>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</si>
  <si>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</si>
  <si>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</si>
  <si>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</si>
  <si>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</si>
  <si>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</si>
  <si>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</si>
  <si>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</si>
  <si>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</si>
  <si>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</si>
  <si>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</si>
  <si>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</si>
  <si>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</si>
  <si>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</si>
  <si>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</si>
  <si>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</si>
  <si>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</si>
  <si>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</si>
  <si>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</si>
  <si>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</si>
  <si>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</si>
  <si>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</si>
  <si>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</si>
  <si>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</si>
  <si>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</si>
  <si>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</si>
  <si>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</si>
  <si>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</si>
  <si>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</si>
  <si>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</si>
  <si>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</si>
  <si>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</si>
  <si>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</si>
  <si>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</si>
  <si>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</si>
  <si>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</si>
  <si>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</si>
  <si>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</si>
  <si>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</si>
  <si>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</si>
  <si>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</si>
  <si>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</si>
  <si>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</si>
  <si>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</si>
  <si>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</si>
  <si>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</si>
  <si>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</si>
  <si>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</si>
  <si>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</si>
  <si>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</si>
  <si>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</si>
  <si>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</si>
  <si>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</si>
  <si>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</si>
  <si>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</si>
  <si>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</si>
  <si>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</si>
  <si>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</si>
  <si>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</si>
  <si>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</si>
  <si>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</si>
  <si>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</si>
  <si>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</si>
  <si>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</si>
  <si>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</si>
  <si>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</si>
  <si>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</si>
  <si>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</si>
  <si>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</si>
  <si>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</si>
  <si>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</si>
  <si>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</si>
  <si>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</si>
  <si>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</si>
  <si>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</si>
  <si>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</si>
  <si>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</si>
  <si>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</si>
  <si>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</si>
  <si>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</si>
  <si>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</si>
  <si>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</si>
  <si>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</si>
  <si>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</si>
  <si>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</si>
  <si>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</si>
  <si>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</si>
  <si>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</si>
  <si>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</si>
  <si>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</si>
  <si>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</si>
  <si>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</si>
  <si>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</si>
  <si>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</si>
  <si>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</si>
  <si>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</si>
  <si>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</si>
  <si>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</si>
  <si>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</si>
  <si>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</si>
  <si>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</si>
  <si>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</si>
  <si>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</si>
  <si>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</si>
  <si>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</si>
  <si>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</si>
  <si>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</si>
  <si>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</si>
  <si>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</si>
  <si>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</si>
  <si>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</si>
  <si>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</si>
  <si>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</si>
  <si>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</si>
  <si>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</si>
  <si>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</si>
  <si>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</si>
  <si>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</si>
  <si>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</si>
  <si>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</si>
  <si>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</si>
  <si>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</si>
  <si>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</si>
  <si>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</si>
  <si>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</si>
  <si>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</si>
  <si>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</si>
  <si>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</si>
  <si>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</si>
  <si>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</si>
  <si>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</si>
  <si>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</si>
  <si>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</si>
  <si>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</si>
  <si>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</si>
  <si>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</si>
  <si>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</si>
  <si>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</si>
  <si>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</si>
  <si>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</si>
  <si>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</si>
  <si>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</si>
  <si>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</si>
  <si>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</si>
  <si>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</si>
  <si>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</si>
  <si>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</si>
  <si>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</si>
  <si>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</si>
  <si>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</si>
  <si>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</si>
  <si>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</si>
  <si>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</si>
  <si>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</si>
  <si>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</si>
  <si>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</si>
  <si>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</si>
  <si>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</si>
  <si>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</si>
  <si>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</si>
  <si>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</si>
  <si>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</si>
  <si>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</si>
  <si>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</si>
  <si>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</si>
  <si>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</si>
  <si>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</si>
  <si>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</si>
  <si>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</si>
  <si>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</si>
  <si>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</si>
  <si>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</si>
  <si>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</si>
  <si>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</si>
  <si>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</si>
  <si>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</si>
  <si>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</si>
  <si>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</si>
  <si>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</si>
  <si>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</si>
  <si>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</si>
  <si>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</si>
  <si>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</si>
  <si>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</si>
  <si>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</si>
  <si>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</si>
  <si>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</si>
  <si>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</si>
  <si>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</si>
  <si>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</si>
  <si>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</si>
  <si>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</si>
  <si>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</si>
  <si>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</si>
  <si>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</si>
  <si>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</si>
  <si>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</si>
  <si>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</si>
  <si>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</si>
  <si>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</si>
  <si>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</si>
  <si>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</si>
  <si>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</si>
  <si>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</si>
  <si>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</si>
  <si>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</si>
  <si>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</si>
  <si>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</si>
  <si>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</si>
  <si>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</si>
  <si>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</si>
  <si>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</si>
  <si>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</si>
  <si>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</si>
  <si>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</si>
  <si>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</si>
  <si>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</si>
  <si>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</si>
  <si>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</si>
  <si>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</si>
  <si>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</si>
  <si>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</si>
  <si>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</si>
  <si>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</si>
  <si>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</si>
  <si>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</si>
  <si>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</si>
  <si>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</si>
  <si>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</si>
  <si>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</si>
  <si>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</si>
  <si>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</si>
  <si>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</si>
  <si>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</si>
  <si>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</si>
  <si>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</si>
  <si>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</si>
  <si>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</si>
  <si>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</si>
  <si>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</si>
  <si>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</si>
  <si>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</si>
  <si>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</si>
  <si>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</si>
  <si>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</si>
  <si>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</si>
  <si>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</si>
  <si>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</si>
  <si>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</si>
  <si>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</si>
  <si>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</si>
  <si>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</si>
  <si>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</si>
  <si>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</si>
  <si>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</si>
  <si>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</si>
  <si>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</si>
  <si>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</si>
  <si>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</si>
  <si>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</si>
  <si>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</si>
  <si>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</si>
  <si>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</si>
  <si>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</si>
  <si>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</si>
  <si>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</si>
  <si>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</si>
  <si>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</si>
  <si>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</si>
  <si>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</si>
  <si>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</si>
  <si>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</si>
  <si>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</si>
  <si>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</si>
  <si>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</si>
  <si>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</si>
  <si>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</si>
  <si>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</si>
  <si>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</si>
  <si>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</si>
  <si>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</si>
  <si>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</si>
  <si>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</si>
  <si>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</si>
  <si>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</si>
  <si>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</si>
  <si>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</si>
  <si>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</si>
  <si>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</si>
  <si>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</si>
  <si>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</si>
  <si>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</si>
  <si>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</si>
  <si>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</si>
  <si>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</si>
  <si>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</si>
  <si>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</si>
  <si>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</si>
  <si>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</si>
  <si>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</si>
  <si>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</si>
  <si>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</si>
  <si>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</si>
  <si>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</si>
  <si>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</si>
  <si>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</si>
  <si>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</si>
  <si>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</si>
  <si>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</si>
  <si>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</si>
  <si>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</si>
  <si>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</si>
  <si>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</si>
  <si>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</si>
  <si>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</si>
  <si>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</si>
  <si>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</si>
  <si>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</si>
  <si>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</si>
  <si>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</si>
  <si>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</si>
  <si>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</si>
  <si>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</si>
  <si>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</si>
  <si>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</si>
  <si>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</si>
  <si>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</si>
  <si>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</si>
  <si>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</si>
  <si>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</si>
  <si>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</si>
  <si>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</si>
  <si>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</si>
  <si>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</si>
  <si>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</si>
  <si>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</si>
  <si>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</si>
  <si>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</si>
  <si>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</si>
  <si>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</si>
  <si>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</si>
  <si>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</si>
  <si>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</si>
  <si>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</si>
  <si>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</si>
  <si>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</si>
  <si>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</si>
  <si>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</si>
  <si>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</si>
  <si>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</si>
  <si>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</si>
  <si>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</si>
  <si>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</si>
  <si>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</si>
  <si>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</si>
  <si>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</si>
  <si>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</si>
  <si>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</si>
  <si>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</si>
  <si>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</si>
  <si>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</si>
  <si>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</si>
  <si>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</si>
  <si>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</si>
  <si>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</si>
  <si>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</si>
  <si>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</si>
  <si>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</si>
  <si>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</si>
  <si>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</si>
  <si>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</si>
  <si>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</si>
  <si>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</si>
  <si>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</si>
  <si>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</si>
  <si>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</si>
  <si>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</si>
  <si>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</si>
  <si>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</si>
  <si>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</si>
  <si>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</si>
  <si>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</si>
  <si>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</si>
  <si>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</si>
  <si>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</si>
  <si>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</si>
  <si>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</si>
  <si>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</si>
  <si>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</si>
  <si>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</si>
  <si>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</si>
  <si>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</si>
  <si>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</si>
  <si>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</si>
  <si>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</si>
  <si>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</si>
  <si>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</si>
  <si>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</si>
  <si>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</si>
  <si>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</si>
  <si>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</si>
  <si>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</si>
  <si>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</si>
  <si>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</si>
  <si>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</si>
  <si>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</si>
  <si>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</si>
  <si>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</si>
  <si>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</si>
  <si>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</si>
  <si>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</si>
  <si>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</si>
  <si>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</si>
  <si>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</si>
  <si>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</si>
  <si>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</si>
  <si>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</si>
  <si>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</si>
  <si>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</si>
  <si>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</si>
  <si>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</si>
  <si>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</si>
  <si>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</si>
  <si>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</si>
  <si>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</si>
  <si>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</si>
  <si>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</si>
  <si>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</si>
  <si>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</si>
  <si>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</si>
  <si>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</si>
  <si>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</si>
  <si>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</si>
  <si>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</si>
  <si>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</si>
  <si>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</si>
  <si>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</si>
  <si>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</si>
  <si>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</si>
  <si>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</si>
  <si>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</si>
  <si>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</si>
  <si>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</si>
  <si>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</si>
  <si>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</si>
  <si>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</si>
  <si>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</si>
  <si>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</si>
  <si>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</si>
  <si>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</si>
  <si>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</si>
  <si>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</si>
  <si>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</si>
  <si>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</si>
  <si>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</si>
  <si>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</si>
  <si>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</si>
  <si>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</si>
  <si>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</si>
  <si>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</si>
  <si>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</si>
  <si>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</si>
  <si>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</si>
  <si>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</si>
  <si>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</si>
  <si>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</si>
  <si>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</si>
  <si>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</si>
  <si>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</si>
  <si>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</si>
  <si>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</si>
  <si>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</si>
  <si>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</si>
  <si>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</si>
  <si>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</si>
  <si>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</si>
  <si>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</si>
  <si>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</si>
  <si>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</si>
  <si>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</si>
  <si>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</si>
  <si>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</si>
  <si>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</si>
  <si>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</si>
  <si>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</si>
  <si>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</si>
  <si>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</si>
  <si>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</si>
  <si>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</si>
  <si>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</si>
  <si>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</si>
  <si>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</si>
  <si>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</si>
  <si>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</si>
  <si>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</si>
  <si>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</si>
  <si>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</si>
  <si>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</si>
  <si>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</si>
  <si>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</si>
  <si>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</si>
  <si>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</si>
  <si>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</si>
  <si>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</si>
  <si>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</si>
  <si>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</si>
  <si>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</si>
  <si>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</si>
  <si>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</si>
  <si>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</si>
  <si>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</si>
  <si>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</si>
  <si>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</si>
  <si>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</si>
  <si>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</si>
  <si>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</si>
  <si>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</si>
  <si>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</si>
  <si>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</si>
  <si>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</si>
  <si>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</si>
  <si>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</si>
  <si>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</si>
  <si>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</si>
  <si>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</si>
  <si>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</si>
  <si>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</si>
  <si>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</si>
  <si>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</si>
  <si>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</si>
  <si>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</si>
  <si>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</si>
  <si>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</si>
  <si>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</si>
  <si>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</si>
  <si>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</si>
  <si>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</si>
  <si>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</si>
  <si>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</si>
  <si>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</si>
  <si>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</si>
  <si>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</si>
  <si>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</si>
  <si>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</si>
  <si>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</si>
  <si>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</si>
  <si>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</si>
  <si>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</si>
  <si>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</si>
  <si>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</si>
  <si>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</si>
  <si>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</si>
  <si>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</si>
  <si>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</si>
  <si>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</si>
  <si>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</si>
  <si>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</si>
  <si>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</si>
  <si>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</si>
  <si>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</si>
  <si>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</si>
  <si>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</si>
  <si>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</si>
  <si>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</si>
  <si>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</si>
  <si>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</si>
  <si>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</si>
  <si>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</si>
  <si>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</si>
  <si>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</si>
  <si>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</si>
  <si>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</si>
  <si>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</si>
  <si>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</si>
  <si>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</si>
  <si>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</si>
  <si>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</si>
  <si>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</si>
  <si>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</si>
  <si>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</si>
  <si>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</si>
  <si>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</si>
  <si>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</si>
  <si>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</si>
  <si>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</si>
  <si>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</si>
  <si>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</si>
  <si>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</si>
  <si>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</si>
  <si>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</si>
  <si>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</si>
  <si>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</si>
  <si>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</si>
  <si>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</si>
  <si>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</si>
  <si>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</si>
  <si>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</si>
  <si>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</si>
  <si>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</si>
  <si>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</si>
  <si>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</si>
  <si>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</si>
  <si>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</si>
  <si>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</si>
  <si>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</si>
  <si>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</si>
  <si>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</si>
  <si>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</si>
  <si>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</si>
  <si>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</si>
  <si>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</si>
  <si>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</si>
  <si>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</si>
  <si>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</si>
  <si>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</si>
  <si>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</si>
  <si>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</si>
  <si>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</si>
  <si>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</si>
  <si>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</si>
  <si>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</si>
  <si>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</si>
  <si>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</si>
  <si>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</si>
  <si>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</si>
  <si>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</si>
  <si>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</si>
  <si>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</si>
  <si>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</si>
  <si>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</si>
  <si>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</si>
  <si>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</si>
  <si>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</si>
  <si>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</si>
  <si>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</si>
  <si>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</si>
  <si>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COLOMBANO DE BIENESTAR FAMILIA  ICBF </t>
  </si>
  <si>
    <t>510-2016</t>
  </si>
  <si>
    <t>511-2016</t>
  </si>
  <si>
    <t>20-689-2016</t>
  </si>
  <si>
    <t>23-2016-573</t>
  </si>
  <si>
    <t>23-2016-578</t>
  </si>
  <si>
    <t>23-2016-577</t>
  </si>
  <si>
    <t>23-2016-568</t>
  </si>
  <si>
    <t>70-0643-2016</t>
  </si>
  <si>
    <t>70-0307-2017</t>
  </si>
  <si>
    <t>101-2017</t>
  </si>
  <si>
    <t>102-2017</t>
  </si>
  <si>
    <t>20-113-2018</t>
  </si>
  <si>
    <t>20-396-2017</t>
  </si>
  <si>
    <t>20-277-2018</t>
  </si>
  <si>
    <t>20-386-2018</t>
  </si>
  <si>
    <t>20-290-2018</t>
  </si>
  <si>
    <t>20-75-2019</t>
  </si>
  <si>
    <t>20-127-2019</t>
  </si>
  <si>
    <t>"ATENDER A LA PRIMERA INFANCIA EN EL MARCO DE LA ESTRATEGIA "DE CERO A SIEMPRE", ESPECÍFICAMENTE A LOS NIÑOS Y NIÑAS MENORES DE CINCO (5) AÑOS DE FAMILIAS EN SITUACIÓN DE VULNERABILIDAD DE CONFORMIDAD CON LA DIRECTRICES, LINEAMIENTOS Y PARÁMETRO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</si>
  <si>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</si>
  <si>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</si>
  <si>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POLITICIA DE ESTADO PARA EL DESARROLLO INTEGRAL DE LA PRIMERA INFANCIA “ DE CERO A SIEMPRE”, EN EL SERVICIO CENTROS DE DESARROLLO INFANTIL</t>
  </si>
  <si>
    <t xml:space="preserve">PRESTAR EL SERVIVIO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 </t>
  </si>
  <si>
    <t>PRESTAR EL SERVICIO DE EDUCACIÓN INICIAL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 DE CERO A SIEMPRE”, EN EL SERVICIO DESARROLLO INFANTIL EN MEDIO FAMILIAR”</t>
  </si>
  <si>
    <t xml:space="preserve">VIVIANA DEL CARMEN ARRIETA CARRASCAL </t>
  </si>
  <si>
    <t>VIVIANA DEL CARMEN ARRIETA CARRASCAL</t>
  </si>
  <si>
    <t>3016464 - 3215828547</t>
  </si>
  <si>
    <t>funprodesi2015@gmail.com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</si>
  <si>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</si>
  <si>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CALLE 76# 73-80 LOCAL 8</t>
  </si>
  <si>
    <t>2021-8-20000017.0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</si>
</sst>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 fillId="3"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vertical="center"/>
      <protection locked="0"/>
    </xf>
    <xf numFmtId="49" fontId="31" fillId="9" borderId="1"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vertical="center"/>
      <protection locked="0"/>
    </xf>
    <xf numFmtId="14" fontId="3" fillId="3"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14" fontId="31" fillId="9" borderId="1" xfId="0" applyNumberFormat="1" applyFont="1" applyFill="1" applyBorder="1" applyAlignment="1" applyProtection="1">
      <alignment vertical="center"/>
      <protection locked="0"/>
    </xf>
    <xf numFmtId="49" fontId="3" fillId="3" borderId="39" xfId="0" applyNumberFormat="1" applyFont="1" applyFill="1" applyBorder="1" applyAlignment="1" applyProtection="1">
      <alignment horizontal="center" vertical="center"/>
      <protection locked="0"/>
    </xf>
    <xf numFmtId="49" fontId="31" fillId="9" borderId="1" xfId="0" applyNumberFormat="1" applyFont="1" applyFill="1" applyBorder="1" applyAlignment="1" applyProtection="1">
      <alignment horizontal="center" vertical="center"/>
      <protection locked="0"/>
    </xf>
    <xf numFmtId="49" fontId="31" fillId="9" borderId="29"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6" zoomScale="85" zoomScaleNormal="85" zoomScaleSheetLayoutView="40" zoomScalePageLayoutView="40" workbookViewId="0">
      <selection activeCell="K37" sqref="K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5" t="s">
        <v>2653</v>
      </c>
      <c r="D2" s="226"/>
      <c r="E2" s="226"/>
      <c r="F2" s="226"/>
      <c r="G2" s="226"/>
      <c r="H2" s="226"/>
      <c r="I2" s="226"/>
      <c r="J2" s="226"/>
      <c r="K2" s="226"/>
      <c r="L2" s="246" t="s">
        <v>2640</v>
      </c>
      <c r="M2" s="246"/>
      <c r="N2" s="251" t="s">
        <v>2641</v>
      </c>
      <c r="O2" s="252"/>
    </row>
    <row r="3" spans="1:20" ht="33" customHeight="1" x14ac:dyDescent="0.25">
      <c r="A3" s="9"/>
      <c r="B3" s="8"/>
      <c r="C3" s="227"/>
      <c r="D3" s="228"/>
      <c r="E3" s="228"/>
      <c r="F3" s="228"/>
      <c r="G3" s="228"/>
      <c r="H3" s="228"/>
      <c r="I3" s="228"/>
      <c r="J3" s="228"/>
      <c r="K3" s="228"/>
      <c r="L3" s="253" t="s">
        <v>1</v>
      </c>
      <c r="M3" s="253"/>
      <c r="N3" s="253" t="s">
        <v>2642</v>
      </c>
      <c r="O3" s="255"/>
    </row>
    <row r="4" spans="1:20" ht="24.75" customHeight="1" thickBot="1" x14ac:dyDescent="0.3">
      <c r="A4" s="10"/>
      <c r="B4" s="12"/>
      <c r="C4" s="229"/>
      <c r="D4" s="230"/>
      <c r="E4" s="230"/>
      <c r="F4" s="230"/>
      <c r="G4" s="230"/>
      <c r="H4" s="230"/>
      <c r="I4" s="230"/>
      <c r="J4" s="230"/>
      <c r="K4" s="230"/>
      <c r="L4" s="256" t="s">
        <v>0</v>
      </c>
      <c r="M4" s="256"/>
      <c r="N4" s="256"/>
      <c r="O4" s="25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1" t="s">
        <v>2638</v>
      </c>
      <c r="B6" s="212"/>
      <c r="C6" s="212"/>
      <c r="D6" s="212"/>
      <c r="E6" s="212"/>
      <c r="F6" s="212"/>
      <c r="G6" s="212"/>
      <c r="H6" s="212"/>
      <c r="I6" s="212"/>
      <c r="J6" s="212"/>
      <c r="K6" s="212"/>
      <c r="L6" s="212"/>
      <c r="M6" s="212"/>
      <c r="N6" s="212"/>
      <c r="O6" s="21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47" t="str">
        <f>HYPERLINK("#MI_Oferente_Singular!A114","CAPACIDAD RESIDUAL")</f>
        <v>CAPACIDAD RESIDUAL</v>
      </c>
      <c r="F8" s="248"/>
      <c r="G8" s="24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47" t="str">
        <f>HYPERLINK("#MI_Oferente_Singular!A162","TALENTO HUMANO")</f>
        <v>TALENTO HUMANO</v>
      </c>
      <c r="F9" s="248"/>
      <c r="G9" s="24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47" t="str">
        <f>HYPERLINK("#MI_Oferente_Singular!F162","INFRAESTRUCTURA")</f>
        <v>INFRAESTRUCTURA</v>
      </c>
      <c r="F10" s="248"/>
      <c r="G10" s="24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2707</v>
      </c>
      <c r="D15" s="35"/>
      <c r="E15" s="35"/>
      <c r="F15" s="5"/>
      <c r="G15" s="32" t="s">
        <v>1168</v>
      </c>
      <c r="H15" s="103" t="s">
        <v>163</v>
      </c>
      <c r="I15" s="32" t="s">
        <v>2624</v>
      </c>
      <c r="J15" s="108" t="s">
        <v>2626</v>
      </c>
      <c r="L15" s="231" t="s">
        <v>8</v>
      </c>
      <c r="M15" s="231"/>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1" t="s">
        <v>21</v>
      </c>
      <c r="B17" s="212"/>
      <c r="C17" s="212"/>
      <c r="D17" s="212"/>
      <c r="E17" s="212"/>
      <c r="F17" s="212"/>
      <c r="G17" s="212"/>
      <c r="H17" s="211" t="s">
        <v>12</v>
      </c>
      <c r="I17" s="212"/>
      <c r="J17" s="212"/>
      <c r="K17" s="212"/>
      <c r="L17" s="212"/>
      <c r="M17" s="212"/>
      <c r="N17" s="212"/>
      <c r="O17" s="21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50" t="s">
        <v>2639</v>
      </c>
      <c r="I19" s="136" t="s">
        <v>11</v>
      </c>
      <c r="J19" s="137" t="s">
        <v>10</v>
      </c>
      <c r="K19" s="137" t="s">
        <v>2609</v>
      </c>
      <c r="L19" s="137" t="s">
        <v>1161</v>
      </c>
      <c r="M19" s="137" t="s">
        <v>1162</v>
      </c>
      <c r="N19" s="138" t="s">
        <v>2610</v>
      </c>
      <c r="O19" s="133"/>
      <c r="Q19" s="51"/>
      <c r="R19" s="51"/>
    </row>
    <row r="20" spans="1:23" ht="30" customHeight="1" x14ac:dyDescent="0.25">
      <c r="A20" s="9"/>
      <c r="B20" s="109">
        <v>900774178</v>
      </c>
      <c r="C20" s="5"/>
      <c r="D20" s="73"/>
      <c r="E20" s="5"/>
      <c r="F20" s="5"/>
      <c r="G20" s="5"/>
      <c r="H20" s="250"/>
      <c r="I20" s="145" t="s">
        <v>163</v>
      </c>
      <c r="J20" s="146" t="s">
        <v>183</v>
      </c>
      <c r="K20" s="147">
        <v>1024919460</v>
      </c>
      <c r="L20" s="148"/>
      <c r="M20" s="148">
        <v>44561</v>
      </c>
      <c r="N20" s="131">
        <f>+(M20-L20)/30</f>
        <v>1485.3666666666666</v>
      </c>
      <c r="O20" s="134"/>
      <c r="U20" s="130"/>
      <c r="V20" s="105">
        <f ca="1">NOW()</f>
        <v>44194.018237152777</v>
      </c>
      <c r="W20" s="105">
        <f ca="1">NOW()</f>
        <v>44194.018237152777</v>
      </c>
    </row>
    <row r="21" spans="1:23" ht="30" customHeight="1" outlineLevel="1" x14ac:dyDescent="0.25">
      <c r="A21" s="9"/>
      <c r="B21" s="71"/>
      <c r="C21" s="5"/>
      <c r="D21" s="5"/>
      <c r="E21" s="5"/>
      <c r="F21" s="5"/>
      <c r="G21" s="5"/>
      <c r="H21" s="70"/>
      <c r="I21" s="145" t="s">
        <v>163</v>
      </c>
      <c r="J21" s="146" t="s">
        <v>183</v>
      </c>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8" t="s">
        <v>2</v>
      </c>
      <c r="C37" s="218"/>
      <c r="D37" s="218"/>
      <c r="E37" s="218"/>
      <c r="F37" s="218"/>
      <c r="G37" s="5"/>
      <c r="H37" s="125"/>
      <c r="I37" s="126"/>
      <c r="J37" s="126"/>
      <c r="K37" s="126"/>
      <c r="L37" s="126"/>
      <c r="M37" s="126"/>
      <c r="N37" s="126"/>
      <c r="O37" s="127"/>
    </row>
    <row r="38" spans="1:16" ht="21" customHeight="1" x14ac:dyDescent="0.25">
      <c r="A38" s="9"/>
      <c r="B38" s="245" t="str">
        <f>VLOOKUP(B20,EAS!A2:B1439,2,0)</f>
        <v>FUNDACION PARA EL DESARROLLO SOCIAL INTEGRAL SIGLA FUNPRODESI</v>
      </c>
      <c r="C38" s="245"/>
      <c r="D38" s="245"/>
      <c r="E38" s="245"/>
      <c r="F38" s="245"/>
      <c r="G38" s="5"/>
      <c r="H38" s="128"/>
      <c r="I38" s="254" t="s">
        <v>7</v>
      </c>
      <c r="J38" s="254"/>
      <c r="K38" s="254"/>
      <c r="L38" s="254"/>
      <c r="M38" s="254"/>
      <c r="N38" s="254"/>
      <c r="O38" s="129"/>
    </row>
    <row r="39" spans="1:16" ht="42.95" customHeight="1" thickBot="1" x14ac:dyDescent="0.3">
      <c r="A39" s="10"/>
      <c r="B39" s="11"/>
      <c r="C39" s="11"/>
      <c r="D39" s="11"/>
      <c r="E39" s="11"/>
      <c r="F39" s="11"/>
      <c r="G39" s="11"/>
      <c r="H39" s="10"/>
      <c r="I39" s="240" t="s">
        <v>2705</v>
      </c>
      <c r="J39" s="240"/>
      <c r="K39" s="240"/>
      <c r="L39" s="240"/>
      <c r="M39" s="240"/>
      <c r="N39" s="240"/>
      <c r="O39" s="12"/>
    </row>
    <row r="40" spans="1:16" ht="15.75" thickBot="1" x14ac:dyDescent="0.3"/>
    <row r="41" spans="1:16" s="19" customFormat="1" ht="31.5" customHeight="1" thickBot="1" x14ac:dyDescent="0.3">
      <c r="A41" s="211" t="s">
        <v>3</v>
      </c>
      <c r="B41" s="212"/>
      <c r="C41" s="212"/>
      <c r="D41" s="212"/>
      <c r="E41" s="212"/>
      <c r="F41" s="212"/>
      <c r="G41" s="212"/>
      <c r="H41" s="212"/>
      <c r="I41" s="212"/>
      <c r="J41" s="212"/>
      <c r="K41" s="212"/>
      <c r="L41" s="212"/>
      <c r="M41" s="212"/>
      <c r="N41" s="212"/>
      <c r="O41" s="213"/>
      <c r="P41" s="76"/>
    </row>
    <row r="42" spans="1:16" ht="8.25" customHeight="1" thickBot="1" x14ac:dyDescent="0.3"/>
    <row r="43" spans="1:16" s="19" customFormat="1" ht="31.5" customHeight="1" thickBot="1" x14ac:dyDescent="0.3">
      <c r="A43" s="189" t="s">
        <v>4</v>
      </c>
      <c r="B43" s="190"/>
      <c r="C43" s="190"/>
      <c r="D43" s="190"/>
      <c r="E43" s="190"/>
      <c r="F43" s="190"/>
      <c r="G43" s="190"/>
      <c r="H43" s="190"/>
      <c r="I43" s="190"/>
      <c r="J43" s="190"/>
      <c r="K43" s="190"/>
      <c r="L43" s="190"/>
      <c r="M43" s="190"/>
      <c r="N43" s="190"/>
      <c r="O43" s="191"/>
      <c r="P43" s="76"/>
    </row>
    <row r="44" spans="1:16" ht="15" customHeight="1" x14ac:dyDescent="0.25">
      <c r="A44" s="192" t="s">
        <v>2654</v>
      </c>
      <c r="B44" s="193"/>
      <c r="C44" s="193"/>
      <c r="D44" s="193"/>
      <c r="E44" s="193"/>
      <c r="F44" s="193"/>
      <c r="G44" s="193"/>
      <c r="H44" s="193"/>
      <c r="I44" s="193"/>
      <c r="J44" s="193"/>
      <c r="K44" s="193"/>
      <c r="L44" s="193"/>
      <c r="M44" s="193"/>
      <c r="N44" s="193"/>
      <c r="O44" s="194"/>
    </row>
    <row r="45" spans="1:16" x14ac:dyDescent="0.25">
      <c r="A45" s="195"/>
      <c r="B45" s="196"/>
      <c r="C45" s="196"/>
      <c r="D45" s="196"/>
      <c r="E45" s="196"/>
      <c r="F45" s="196"/>
      <c r="G45" s="196"/>
      <c r="H45" s="196"/>
      <c r="I45" s="196"/>
      <c r="J45" s="196"/>
      <c r="K45" s="196"/>
      <c r="L45" s="196"/>
      <c r="M45" s="196"/>
      <c r="N45" s="196"/>
      <c r="O45" s="19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73" t="s">
        <v>2676</v>
      </c>
      <c r="C48" s="110" t="s">
        <v>31</v>
      </c>
      <c r="D48" s="174" t="s">
        <v>2677</v>
      </c>
      <c r="E48" s="178">
        <v>42674</v>
      </c>
      <c r="F48" s="178">
        <v>43312</v>
      </c>
      <c r="G48" s="156">
        <f>IF(AND(E48&lt;&gt;"",F48&lt;&gt;""),((F48-E48)/30),"")</f>
        <v>21.266666666666666</v>
      </c>
      <c r="H48" s="181" t="s">
        <v>2695</v>
      </c>
      <c r="I48" s="111" t="s">
        <v>1154</v>
      </c>
      <c r="J48" s="111" t="s">
        <v>698</v>
      </c>
      <c r="K48" s="113">
        <v>263299198</v>
      </c>
      <c r="L48" s="112" t="s">
        <v>1148</v>
      </c>
      <c r="M48" s="114">
        <v>1</v>
      </c>
      <c r="N48" s="112" t="s">
        <v>27</v>
      </c>
      <c r="O48" s="112" t="s">
        <v>1148</v>
      </c>
      <c r="P48" s="78"/>
    </row>
    <row r="49" spans="1:16" s="6" customFormat="1" ht="24.75" customHeight="1" x14ac:dyDescent="0.25">
      <c r="A49" s="139">
        <v>2</v>
      </c>
      <c r="B49" s="173" t="s">
        <v>2676</v>
      </c>
      <c r="C49" s="110" t="s">
        <v>31</v>
      </c>
      <c r="D49" s="174" t="s">
        <v>2678</v>
      </c>
      <c r="E49" s="178">
        <v>42674</v>
      </c>
      <c r="F49" s="178">
        <v>43312</v>
      </c>
      <c r="G49" s="156">
        <f t="shared" ref="G49:G50" si="2">IF(AND(E49&lt;&gt;"",F49&lt;&gt;""),((F49-E49)/30),"")</f>
        <v>21.266666666666666</v>
      </c>
      <c r="H49" s="181" t="s">
        <v>2695</v>
      </c>
      <c r="I49" s="111" t="s">
        <v>1154</v>
      </c>
      <c r="J49" s="111" t="s">
        <v>706</v>
      </c>
      <c r="K49" s="113">
        <v>750165680</v>
      </c>
      <c r="L49" s="112" t="s">
        <v>1148</v>
      </c>
      <c r="M49" s="114">
        <v>1</v>
      </c>
      <c r="N49" s="112" t="s">
        <v>27</v>
      </c>
      <c r="O49" s="112" t="s">
        <v>1148</v>
      </c>
      <c r="P49" s="78"/>
    </row>
    <row r="50" spans="1:16" s="6" customFormat="1" ht="24.75" customHeight="1" x14ac:dyDescent="0.25">
      <c r="A50" s="139">
        <v>3</v>
      </c>
      <c r="B50" s="173" t="s">
        <v>2676</v>
      </c>
      <c r="C50" s="120" t="s">
        <v>31</v>
      </c>
      <c r="D50" s="175" t="s">
        <v>2679</v>
      </c>
      <c r="E50" s="179">
        <v>42717</v>
      </c>
      <c r="F50" s="179">
        <v>42781</v>
      </c>
      <c r="G50" s="156">
        <f t="shared" si="2"/>
        <v>2.1333333333333333</v>
      </c>
      <c r="H50" s="173" t="s">
        <v>2696</v>
      </c>
      <c r="I50" s="111" t="s">
        <v>459</v>
      </c>
      <c r="J50" s="111" t="s">
        <v>461</v>
      </c>
      <c r="K50" s="113">
        <v>2394718516</v>
      </c>
      <c r="L50" s="120" t="s">
        <v>1148</v>
      </c>
      <c r="M50" s="114">
        <v>1</v>
      </c>
      <c r="N50" s="112" t="s">
        <v>27</v>
      </c>
      <c r="O50" s="112" t="s">
        <v>26</v>
      </c>
      <c r="P50" s="78"/>
    </row>
    <row r="51" spans="1:16" s="6" customFormat="1" ht="24.75" customHeight="1" outlineLevel="1" x14ac:dyDescent="0.25">
      <c r="A51" s="139">
        <v>4</v>
      </c>
      <c r="B51" s="173" t="s">
        <v>2676</v>
      </c>
      <c r="C51" s="120" t="s">
        <v>31</v>
      </c>
      <c r="D51" s="175" t="s">
        <v>2680</v>
      </c>
      <c r="E51" s="179">
        <v>42720</v>
      </c>
      <c r="F51" s="179">
        <v>43084</v>
      </c>
      <c r="G51" s="156">
        <f t="shared" ref="G51:G107" si="3">IF(AND(E51&lt;&gt;"",F51&lt;&gt;""),((F51-E51)/30),"")</f>
        <v>12.133333333333333</v>
      </c>
      <c r="H51" s="173" t="s">
        <v>2697</v>
      </c>
      <c r="I51" s="111" t="s">
        <v>220</v>
      </c>
      <c r="J51" s="111" t="s">
        <v>493</v>
      </c>
      <c r="K51" s="113">
        <v>1871788426</v>
      </c>
      <c r="L51" s="120" t="s">
        <v>1148</v>
      </c>
      <c r="M51" s="114">
        <v>1</v>
      </c>
      <c r="N51" s="112" t="s">
        <v>27</v>
      </c>
      <c r="O51" s="112" t="s">
        <v>26</v>
      </c>
      <c r="P51" s="78"/>
    </row>
    <row r="52" spans="1:16" s="7" customFormat="1" ht="24.75" customHeight="1" outlineLevel="1" x14ac:dyDescent="0.25">
      <c r="A52" s="140">
        <v>5</v>
      </c>
      <c r="B52" s="173" t="s">
        <v>2676</v>
      </c>
      <c r="C52" s="120" t="s">
        <v>31</v>
      </c>
      <c r="D52" s="174" t="s">
        <v>2681</v>
      </c>
      <c r="E52" s="178">
        <v>42720</v>
      </c>
      <c r="F52" s="178">
        <v>43084</v>
      </c>
      <c r="G52" s="156">
        <f t="shared" si="3"/>
        <v>12.133333333333333</v>
      </c>
      <c r="H52" s="181" t="s">
        <v>2698</v>
      </c>
      <c r="I52" s="111" t="s">
        <v>220</v>
      </c>
      <c r="J52" s="111" t="s">
        <v>513</v>
      </c>
      <c r="K52" s="113">
        <v>1291635666</v>
      </c>
      <c r="L52" s="120" t="s">
        <v>1148</v>
      </c>
      <c r="M52" s="114">
        <v>1</v>
      </c>
      <c r="N52" s="112" t="s">
        <v>1151</v>
      </c>
      <c r="O52" s="112" t="s">
        <v>1148</v>
      </c>
      <c r="P52" s="79"/>
    </row>
    <row r="53" spans="1:16" s="7" customFormat="1" ht="24.75" customHeight="1" outlineLevel="1" x14ac:dyDescent="0.25">
      <c r="A53" s="140">
        <v>6</v>
      </c>
      <c r="B53" s="173" t="s">
        <v>2676</v>
      </c>
      <c r="C53" s="120" t="s">
        <v>31</v>
      </c>
      <c r="D53" s="174" t="s">
        <v>2682</v>
      </c>
      <c r="E53" s="178">
        <v>42720</v>
      </c>
      <c r="F53" s="178">
        <v>43084</v>
      </c>
      <c r="G53" s="156">
        <f t="shared" si="3"/>
        <v>12.133333333333333</v>
      </c>
      <c r="H53" s="181" t="s">
        <v>2696</v>
      </c>
      <c r="I53" s="111" t="s">
        <v>220</v>
      </c>
      <c r="J53" s="111" t="s">
        <v>487</v>
      </c>
      <c r="K53" s="113">
        <v>364657140</v>
      </c>
      <c r="L53" s="120" t="s">
        <v>1148</v>
      </c>
      <c r="M53" s="114">
        <v>1</v>
      </c>
      <c r="N53" s="112" t="s">
        <v>1151</v>
      </c>
      <c r="O53" s="112" t="s">
        <v>1148</v>
      </c>
      <c r="P53" s="79"/>
    </row>
    <row r="54" spans="1:16" s="7" customFormat="1" ht="24.75" customHeight="1" outlineLevel="1" x14ac:dyDescent="0.25">
      <c r="A54" s="140">
        <v>7</v>
      </c>
      <c r="B54" s="173" t="s">
        <v>2676</v>
      </c>
      <c r="C54" s="120" t="s">
        <v>31</v>
      </c>
      <c r="D54" s="174" t="s">
        <v>2683</v>
      </c>
      <c r="E54" s="178">
        <v>42720</v>
      </c>
      <c r="F54" s="178">
        <v>43084</v>
      </c>
      <c r="G54" s="156">
        <f t="shared" si="3"/>
        <v>12.133333333333333</v>
      </c>
      <c r="H54" s="181" t="s">
        <v>2698</v>
      </c>
      <c r="I54" s="111" t="s">
        <v>220</v>
      </c>
      <c r="J54" s="111" t="s">
        <v>493</v>
      </c>
      <c r="K54" s="115">
        <v>141838496</v>
      </c>
      <c r="L54" s="120" t="s">
        <v>1148</v>
      </c>
      <c r="M54" s="114">
        <v>1</v>
      </c>
      <c r="N54" s="112" t="s">
        <v>1151</v>
      </c>
      <c r="O54" s="112" t="s">
        <v>1148</v>
      </c>
      <c r="P54" s="79"/>
    </row>
    <row r="55" spans="1:16" s="7" customFormat="1" ht="24.75" customHeight="1" outlineLevel="1" x14ac:dyDescent="0.25">
      <c r="A55" s="140">
        <v>8</v>
      </c>
      <c r="B55" s="173" t="s">
        <v>2676</v>
      </c>
      <c r="C55" s="120" t="s">
        <v>31</v>
      </c>
      <c r="D55" s="175" t="s">
        <v>2684</v>
      </c>
      <c r="E55" s="179">
        <v>42721</v>
      </c>
      <c r="F55" s="179">
        <v>43084</v>
      </c>
      <c r="G55" s="156">
        <f t="shared" si="3"/>
        <v>12.1</v>
      </c>
      <c r="H55" s="173" t="s">
        <v>2696</v>
      </c>
      <c r="I55" s="111" t="s">
        <v>453</v>
      </c>
      <c r="J55" s="111" t="s">
        <v>963</v>
      </c>
      <c r="K55" s="115">
        <v>2946496493</v>
      </c>
      <c r="L55" s="120" t="s">
        <v>1148</v>
      </c>
      <c r="M55" s="114">
        <v>1</v>
      </c>
      <c r="N55" s="112" t="s">
        <v>27</v>
      </c>
      <c r="O55" s="112" t="s">
        <v>26</v>
      </c>
      <c r="P55" s="79"/>
    </row>
    <row r="56" spans="1:16" s="7" customFormat="1" ht="24.75" customHeight="1" outlineLevel="1" x14ac:dyDescent="0.25">
      <c r="A56" s="140">
        <v>9</v>
      </c>
      <c r="B56" s="173" t="s">
        <v>2676</v>
      </c>
      <c r="C56" s="120" t="s">
        <v>31</v>
      </c>
      <c r="D56" s="176" t="s">
        <v>2685</v>
      </c>
      <c r="E56" s="180">
        <v>43076</v>
      </c>
      <c r="F56" s="180">
        <v>43404</v>
      </c>
      <c r="G56" s="156">
        <f t="shared" si="3"/>
        <v>10.933333333333334</v>
      </c>
      <c r="H56" s="173" t="s">
        <v>2699</v>
      </c>
      <c r="I56" s="111" t="s">
        <v>453</v>
      </c>
      <c r="J56" s="111" t="s">
        <v>963</v>
      </c>
      <c r="K56" s="115">
        <v>2080638787</v>
      </c>
      <c r="L56" s="120" t="s">
        <v>1148</v>
      </c>
      <c r="M56" s="114">
        <v>1</v>
      </c>
      <c r="N56" s="112" t="s">
        <v>27</v>
      </c>
      <c r="O56" s="112" t="s">
        <v>1148</v>
      </c>
      <c r="P56" s="79"/>
    </row>
    <row r="57" spans="1:16" s="7" customFormat="1" ht="24.75" customHeight="1" outlineLevel="1" x14ac:dyDescent="0.25">
      <c r="A57" s="140">
        <v>10</v>
      </c>
      <c r="B57" s="173" t="s">
        <v>2676</v>
      </c>
      <c r="C57" s="120" t="s">
        <v>31</v>
      </c>
      <c r="D57" s="117" t="s">
        <v>2686</v>
      </c>
      <c r="E57" s="141">
        <v>43082</v>
      </c>
      <c r="F57" s="141">
        <v>43312</v>
      </c>
      <c r="G57" s="156">
        <f t="shared" si="3"/>
        <v>7.666666666666667</v>
      </c>
      <c r="H57" s="181" t="s">
        <v>2700</v>
      </c>
      <c r="I57" s="63" t="s">
        <v>1142</v>
      </c>
      <c r="J57" s="63" t="s">
        <v>1145</v>
      </c>
      <c r="K57" s="66">
        <v>414660447</v>
      </c>
      <c r="L57" s="120" t="s">
        <v>1148</v>
      </c>
      <c r="M57" s="114">
        <v>1</v>
      </c>
      <c r="N57" s="65" t="s">
        <v>27</v>
      </c>
      <c r="O57" s="65" t="s">
        <v>1148</v>
      </c>
      <c r="P57" s="79"/>
    </row>
    <row r="58" spans="1:16" s="7" customFormat="1" ht="24.75" customHeight="1" outlineLevel="1" x14ac:dyDescent="0.25">
      <c r="A58" s="140">
        <v>11</v>
      </c>
      <c r="B58" s="173" t="s">
        <v>2676</v>
      </c>
      <c r="C58" s="120" t="s">
        <v>31</v>
      </c>
      <c r="D58" s="117" t="s">
        <v>2687</v>
      </c>
      <c r="E58" s="141">
        <v>43082</v>
      </c>
      <c r="F58" s="141">
        <v>43312</v>
      </c>
      <c r="G58" s="156">
        <f t="shared" si="3"/>
        <v>7.666666666666667</v>
      </c>
      <c r="H58" s="181" t="s">
        <v>2700</v>
      </c>
      <c r="I58" s="63" t="s">
        <v>1142</v>
      </c>
      <c r="J58" s="63" t="s">
        <v>1146</v>
      </c>
      <c r="K58" s="66">
        <v>145093300</v>
      </c>
      <c r="L58" s="120" t="s">
        <v>1148</v>
      </c>
      <c r="M58" s="114">
        <v>1</v>
      </c>
      <c r="N58" s="65" t="s">
        <v>27</v>
      </c>
      <c r="O58" s="65" t="s">
        <v>1148</v>
      </c>
      <c r="P58" s="79"/>
    </row>
    <row r="59" spans="1:16" s="7" customFormat="1" ht="24.75" customHeight="1" outlineLevel="1" x14ac:dyDescent="0.25">
      <c r="A59" s="140">
        <v>12</v>
      </c>
      <c r="B59" s="173" t="s">
        <v>2676</v>
      </c>
      <c r="C59" s="120" t="s">
        <v>31</v>
      </c>
      <c r="D59" s="176" t="s">
        <v>2688</v>
      </c>
      <c r="E59" s="180">
        <v>43123</v>
      </c>
      <c r="F59" s="180">
        <v>43312</v>
      </c>
      <c r="G59" s="156">
        <f t="shared" si="3"/>
        <v>6.3</v>
      </c>
      <c r="H59" s="182" t="s">
        <v>2696</v>
      </c>
      <c r="I59" s="63" t="s">
        <v>459</v>
      </c>
      <c r="J59" s="63" t="s">
        <v>461</v>
      </c>
      <c r="K59" s="66">
        <v>1592908704</v>
      </c>
      <c r="L59" s="120" t="s">
        <v>1148</v>
      </c>
      <c r="M59" s="114">
        <v>1</v>
      </c>
      <c r="N59" s="65" t="s">
        <v>27</v>
      </c>
      <c r="O59" s="65" t="s">
        <v>26</v>
      </c>
      <c r="P59" s="79"/>
    </row>
    <row r="60" spans="1:16" s="7" customFormat="1" ht="24.75" customHeight="1" outlineLevel="1" x14ac:dyDescent="0.25">
      <c r="A60" s="140">
        <v>13</v>
      </c>
      <c r="B60" s="173" t="s">
        <v>2676</v>
      </c>
      <c r="C60" s="120" t="s">
        <v>31</v>
      </c>
      <c r="D60" s="176" t="s">
        <v>2689</v>
      </c>
      <c r="E60" s="180">
        <v>43132</v>
      </c>
      <c r="F60" s="180">
        <v>43404</v>
      </c>
      <c r="G60" s="156">
        <f t="shared" si="3"/>
        <v>9.0666666666666664</v>
      </c>
      <c r="H60" s="182" t="s">
        <v>2696</v>
      </c>
      <c r="I60" s="63" t="s">
        <v>459</v>
      </c>
      <c r="J60" s="63" t="s">
        <v>461</v>
      </c>
      <c r="K60" s="66">
        <v>3550211635</v>
      </c>
      <c r="L60" s="120" t="s">
        <v>1148</v>
      </c>
      <c r="M60" s="114">
        <v>1</v>
      </c>
      <c r="N60" s="65" t="s">
        <v>27</v>
      </c>
      <c r="O60" s="65" t="s">
        <v>26</v>
      </c>
      <c r="P60" s="79"/>
    </row>
    <row r="61" spans="1:16" s="7" customFormat="1" ht="24.75" customHeight="1" outlineLevel="1" x14ac:dyDescent="0.25">
      <c r="A61" s="140">
        <v>14</v>
      </c>
      <c r="B61" s="173" t="s">
        <v>2676</v>
      </c>
      <c r="C61" s="120" t="s">
        <v>31</v>
      </c>
      <c r="D61" s="176" t="s">
        <v>2690</v>
      </c>
      <c r="E61" s="180">
        <v>43305</v>
      </c>
      <c r="F61" s="180">
        <v>43404</v>
      </c>
      <c r="G61" s="156">
        <f t="shared" si="3"/>
        <v>3.3</v>
      </c>
      <c r="H61" s="182" t="s">
        <v>2696</v>
      </c>
      <c r="I61" s="63" t="s">
        <v>459</v>
      </c>
      <c r="J61" s="63" t="s">
        <v>461</v>
      </c>
      <c r="K61" s="66">
        <v>814912272</v>
      </c>
      <c r="L61" s="120" t="s">
        <v>1148</v>
      </c>
      <c r="M61" s="114">
        <v>1</v>
      </c>
      <c r="N61" s="65" t="s">
        <v>1151</v>
      </c>
      <c r="O61" s="65" t="s">
        <v>1148</v>
      </c>
      <c r="P61" s="79"/>
    </row>
    <row r="62" spans="1:16" s="7" customFormat="1" ht="24.75" customHeight="1" outlineLevel="1" x14ac:dyDescent="0.25">
      <c r="A62" s="140">
        <v>15</v>
      </c>
      <c r="B62" s="173" t="s">
        <v>2676</v>
      </c>
      <c r="C62" s="120" t="s">
        <v>31</v>
      </c>
      <c r="D62" s="176" t="s">
        <v>2691</v>
      </c>
      <c r="E62" s="180">
        <v>43397</v>
      </c>
      <c r="F62" s="180">
        <v>43434</v>
      </c>
      <c r="G62" s="156">
        <f t="shared" si="3"/>
        <v>1.2333333333333334</v>
      </c>
      <c r="H62" s="182" t="s">
        <v>2696</v>
      </c>
      <c r="I62" s="63" t="s">
        <v>459</v>
      </c>
      <c r="J62" s="63" t="s">
        <v>471</v>
      </c>
      <c r="K62" s="66">
        <v>94532700</v>
      </c>
      <c r="L62" s="120" t="s">
        <v>1148</v>
      </c>
      <c r="M62" s="114">
        <v>1</v>
      </c>
      <c r="N62" s="65" t="s">
        <v>1151</v>
      </c>
      <c r="O62" s="65" t="s">
        <v>1148</v>
      </c>
      <c r="P62" s="79"/>
    </row>
    <row r="63" spans="1:16" s="7" customFormat="1" ht="24.75" customHeight="1" outlineLevel="1" x14ac:dyDescent="0.25">
      <c r="A63" s="140">
        <v>16</v>
      </c>
      <c r="B63" s="173" t="s">
        <v>2676</v>
      </c>
      <c r="C63" s="120" t="s">
        <v>31</v>
      </c>
      <c r="D63" s="117" t="s">
        <v>2692</v>
      </c>
      <c r="E63" s="141">
        <v>43405</v>
      </c>
      <c r="F63" s="141">
        <v>43434</v>
      </c>
      <c r="G63" s="156">
        <f t="shared" si="3"/>
        <v>0.96666666666666667</v>
      </c>
      <c r="H63" s="182" t="s">
        <v>2696</v>
      </c>
      <c r="I63" s="63" t="s">
        <v>459</v>
      </c>
      <c r="J63" s="63" t="s">
        <v>461</v>
      </c>
      <c r="K63" s="66">
        <v>931771010</v>
      </c>
      <c r="L63" s="120" t="s">
        <v>1148</v>
      </c>
      <c r="M63" s="114">
        <v>1</v>
      </c>
      <c r="N63" s="65" t="s">
        <v>1151</v>
      </c>
      <c r="O63" s="65" t="s">
        <v>1148</v>
      </c>
      <c r="P63" s="79"/>
    </row>
    <row r="64" spans="1:16" s="7" customFormat="1" ht="24.75" customHeight="1" outlineLevel="1" x14ac:dyDescent="0.25">
      <c r="A64" s="140">
        <v>17</v>
      </c>
      <c r="B64" s="173" t="s">
        <v>2676</v>
      </c>
      <c r="C64" s="120" t="s">
        <v>31</v>
      </c>
      <c r="D64" s="177" t="s">
        <v>2693</v>
      </c>
      <c r="E64" s="141">
        <v>43482</v>
      </c>
      <c r="F64" s="141">
        <v>43821</v>
      </c>
      <c r="G64" s="156">
        <f t="shared" si="3"/>
        <v>11.3</v>
      </c>
      <c r="H64" s="183" t="s">
        <v>2696</v>
      </c>
      <c r="I64" s="63" t="s">
        <v>459</v>
      </c>
      <c r="J64" s="63" t="s">
        <v>461</v>
      </c>
      <c r="K64" s="66">
        <v>3098003021</v>
      </c>
      <c r="L64" s="120" t="s">
        <v>1148</v>
      </c>
      <c r="M64" s="114">
        <v>1</v>
      </c>
      <c r="N64" s="65" t="s">
        <v>1151</v>
      </c>
      <c r="O64" s="65" t="s">
        <v>1148</v>
      </c>
      <c r="P64" s="79"/>
    </row>
    <row r="65" spans="1:16" s="7" customFormat="1" ht="24.75" customHeight="1" outlineLevel="1" x14ac:dyDescent="0.25">
      <c r="A65" s="140">
        <v>18</v>
      </c>
      <c r="B65" s="173" t="s">
        <v>2676</v>
      </c>
      <c r="C65" s="120" t="s">
        <v>31</v>
      </c>
      <c r="D65" s="177" t="s">
        <v>2694</v>
      </c>
      <c r="E65" s="141">
        <v>43482</v>
      </c>
      <c r="F65" s="141">
        <v>43821</v>
      </c>
      <c r="G65" s="156">
        <f t="shared" si="3"/>
        <v>11.3</v>
      </c>
      <c r="H65" s="183" t="s">
        <v>2696</v>
      </c>
      <c r="I65" s="63" t="s">
        <v>459</v>
      </c>
      <c r="J65" s="63" t="s">
        <v>468</v>
      </c>
      <c r="K65" s="66">
        <v>764170456</v>
      </c>
      <c r="L65" s="120" t="s">
        <v>1148</v>
      </c>
      <c r="M65" s="114">
        <v>1</v>
      </c>
      <c r="N65" s="65" t="s">
        <v>1151</v>
      </c>
      <c r="O65" s="65" t="s">
        <v>1148</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9" t="s">
        <v>2633</v>
      </c>
      <c r="B109" s="190"/>
      <c r="C109" s="190"/>
      <c r="D109" s="190"/>
      <c r="E109" s="190"/>
      <c r="F109" s="190"/>
      <c r="G109" s="190"/>
      <c r="H109" s="190"/>
      <c r="I109" s="190"/>
      <c r="J109" s="190"/>
      <c r="K109" s="190"/>
      <c r="L109" s="190"/>
      <c r="M109" s="190"/>
      <c r="N109" s="190"/>
      <c r="O109" s="191"/>
      <c r="P109" s="76"/>
    </row>
    <row r="110" spans="1:16" ht="15" customHeight="1" x14ac:dyDescent="0.25">
      <c r="A110" s="192" t="s">
        <v>2655</v>
      </c>
      <c r="B110" s="193"/>
      <c r="C110" s="193"/>
      <c r="D110" s="193"/>
      <c r="E110" s="193"/>
      <c r="F110" s="193"/>
      <c r="G110" s="193"/>
      <c r="H110" s="193"/>
      <c r="I110" s="193"/>
      <c r="J110" s="193"/>
      <c r="K110" s="193"/>
      <c r="L110" s="193"/>
      <c r="M110" s="193"/>
      <c r="N110" s="193"/>
      <c r="O110" s="194"/>
    </row>
    <row r="111" spans="1:16" ht="15.75" thickBot="1" x14ac:dyDescent="0.3">
      <c r="A111" s="195"/>
      <c r="B111" s="196"/>
      <c r="C111" s="196"/>
      <c r="D111" s="196"/>
      <c r="E111" s="196"/>
      <c r="F111" s="196"/>
      <c r="G111" s="196"/>
      <c r="H111" s="196"/>
      <c r="I111" s="196"/>
      <c r="J111" s="196"/>
      <c r="K111" s="196"/>
      <c r="L111" s="196"/>
      <c r="M111" s="196"/>
      <c r="N111" s="196"/>
      <c r="O111" s="197"/>
    </row>
    <row r="112" spans="1:16" s="1" customFormat="1" ht="26.25" customHeight="1" thickBot="1" x14ac:dyDescent="0.3">
      <c r="I112" s="203" t="s">
        <v>9</v>
      </c>
      <c r="J112" s="20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17"/>
      <c r="F114" s="117"/>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11" t="s">
        <v>13</v>
      </c>
      <c r="B162" s="212"/>
      <c r="C162" s="212"/>
      <c r="D162" s="212"/>
      <c r="E162" s="213"/>
      <c r="F162" s="212" t="s">
        <v>15</v>
      </c>
      <c r="G162" s="212"/>
      <c r="H162" s="212"/>
      <c r="I162" s="211" t="s">
        <v>16</v>
      </c>
      <c r="J162" s="212"/>
      <c r="K162" s="212"/>
      <c r="L162" s="212"/>
      <c r="M162" s="212"/>
      <c r="N162" s="212"/>
      <c r="O162" s="213"/>
      <c r="P162" s="76"/>
    </row>
    <row r="163" spans="1:28" ht="51.75" customHeight="1" x14ac:dyDescent="0.25">
      <c r="A163" s="214" t="s">
        <v>2659</v>
      </c>
      <c r="B163" s="215"/>
      <c r="C163" s="215"/>
      <c r="D163" s="215"/>
      <c r="E163" s="216"/>
      <c r="F163" s="217" t="s">
        <v>2660</v>
      </c>
      <c r="G163" s="217"/>
      <c r="H163" s="217"/>
      <c r="I163" s="214" t="s">
        <v>2630</v>
      </c>
      <c r="J163" s="215"/>
      <c r="K163" s="215"/>
      <c r="L163" s="215"/>
      <c r="M163" s="215"/>
      <c r="N163" s="215"/>
      <c r="O163" s="21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8" t="s">
        <v>2614</v>
      </c>
      <c r="C165" s="218"/>
      <c r="D165" s="218"/>
      <c r="E165" s="8"/>
      <c r="F165" s="5"/>
      <c r="G165" s="219" t="s">
        <v>2614</v>
      </c>
      <c r="H165" s="219"/>
      <c r="I165" s="220" t="s">
        <v>1164</v>
      </c>
      <c r="J165" s="221"/>
      <c r="K165" s="221"/>
      <c r="L165" s="221"/>
      <c r="M165" s="22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22" t="s">
        <v>2643</v>
      </c>
      <c r="J167" s="223"/>
      <c r="K167" s="223"/>
      <c r="L167" s="223"/>
      <c r="M167" s="223"/>
      <c r="N167" s="223"/>
      <c r="O167" s="224"/>
      <c r="U167" s="51"/>
    </row>
    <row r="168" spans="1:28" x14ac:dyDescent="0.25">
      <c r="A168" s="9"/>
      <c r="B168" s="241" t="s">
        <v>2657</v>
      </c>
      <c r="C168" s="241"/>
      <c r="D168" s="241"/>
      <c r="E168" s="8"/>
      <c r="F168" s="5"/>
      <c r="H168" s="81" t="s">
        <v>2656</v>
      </c>
      <c r="I168" s="222"/>
      <c r="J168" s="223"/>
      <c r="K168" s="223"/>
      <c r="L168" s="223"/>
      <c r="M168" s="223"/>
      <c r="N168" s="223"/>
      <c r="O168" s="22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1" t="s">
        <v>2667</v>
      </c>
      <c r="B172" s="212"/>
      <c r="C172" s="212"/>
      <c r="D172" s="212"/>
      <c r="E172" s="212"/>
      <c r="F172" s="212"/>
      <c r="G172" s="212"/>
      <c r="H172" s="212"/>
      <c r="I172" s="212"/>
      <c r="J172" s="212"/>
      <c r="K172" s="212"/>
      <c r="L172" s="212"/>
      <c r="M172" s="212"/>
      <c r="N172" s="212"/>
      <c r="O172" s="213"/>
      <c r="P172" s="76"/>
    </row>
    <row r="173" spans="1:28" ht="15" customHeight="1" x14ac:dyDescent="0.25">
      <c r="A173" s="205" t="s">
        <v>2673</v>
      </c>
      <c r="B173" s="206"/>
      <c r="C173" s="206"/>
      <c r="D173" s="206"/>
      <c r="E173" s="206"/>
      <c r="F173" s="206"/>
      <c r="G173" s="206"/>
      <c r="H173" s="206"/>
      <c r="I173" s="206"/>
      <c r="J173" s="206"/>
      <c r="K173" s="206"/>
      <c r="L173" s="206"/>
      <c r="M173" s="206"/>
      <c r="N173" s="206"/>
      <c r="O173" s="207"/>
    </row>
    <row r="174" spans="1:28" ht="24" thickBot="1" x14ac:dyDescent="0.3">
      <c r="A174" s="208"/>
      <c r="B174" s="209"/>
      <c r="C174" s="209"/>
      <c r="D174" s="209"/>
      <c r="E174" s="209"/>
      <c r="F174" s="209"/>
      <c r="G174" s="209"/>
      <c r="H174" s="209"/>
      <c r="I174" s="209"/>
      <c r="J174" s="209"/>
      <c r="K174" s="209"/>
      <c r="L174" s="209"/>
      <c r="M174" s="209"/>
      <c r="N174" s="209"/>
      <c r="O174" s="21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2" t="s">
        <v>2668</v>
      </c>
      <c r="C176" s="232"/>
      <c r="D176" s="232"/>
      <c r="E176" s="232"/>
      <c r="F176" s="232"/>
      <c r="G176" s="232"/>
      <c r="H176" s="20"/>
      <c r="I176" s="185" t="s">
        <v>2674</v>
      </c>
      <c r="J176" s="186"/>
      <c r="K176" s="186"/>
      <c r="L176" s="186"/>
      <c r="M176" s="18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185" t="s">
        <v>2615</v>
      </c>
      <c r="F177" s="186"/>
      <c r="G177" s="239"/>
      <c r="H177" s="5"/>
      <c r="I177" s="233" t="s">
        <v>17</v>
      </c>
      <c r="J177" s="234"/>
      <c r="K177" s="234"/>
      <c r="L177" s="235"/>
      <c r="M177" s="187" t="s">
        <v>2671</v>
      </c>
      <c r="O177" s="8"/>
      <c r="Q177" s="19"/>
      <c r="R177" s="19"/>
      <c r="S177" s="19"/>
      <c r="T177" s="19"/>
      <c r="U177" s="19"/>
      <c r="V177" s="19"/>
      <c r="W177" s="19"/>
      <c r="X177" s="19"/>
      <c r="Y177" s="19"/>
      <c r="Z177" s="19"/>
      <c r="AA177" s="19"/>
      <c r="AB177" s="19"/>
    </row>
    <row r="178" spans="1:28" ht="23.25" x14ac:dyDescent="0.25">
      <c r="A178" s="9"/>
      <c r="B178" s="236"/>
      <c r="C178" s="237"/>
      <c r="D178" s="238"/>
      <c r="E178" s="163" t="s">
        <v>2616</v>
      </c>
      <c r="F178" s="28" t="s">
        <v>2617</v>
      </c>
      <c r="G178" s="28" t="s">
        <v>2618</v>
      </c>
      <c r="H178" s="5"/>
      <c r="I178" s="236"/>
      <c r="J178" s="237"/>
      <c r="K178" s="237"/>
      <c r="L178" s="238"/>
      <c r="M178" s="188"/>
      <c r="O178" s="8"/>
      <c r="Q178" s="19"/>
      <c r="R178" s="28" t="s">
        <v>2618</v>
      </c>
      <c r="S178" s="19"/>
      <c r="T178" s="19"/>
      <c r="U178" s="244" t="s">
        <v>1165</v>
      </c>
      <c r="V178" s="244"/>
      <c r="W178" s="244"/>
      <c r="X178" s="24">
        <v>0.02</v>
      </c>
      <c r="Y178" s="160"/>
      <c r="Z178" s="161" t="str">
        <f>IF(Y178&gt;0,SUM(E180+Y178),"")</f>
        <v/>
      </c>
      <c r="AA178" s="19"/>
      <c r="AB178" s="19"/>
    </row>
    <row r="179" spans="1:28" ht="23.25" x14ac:dyDescent="0.25">
      <c r="A179" s="9"/>
      <c r="B179" s="198" t="s">
        <v>2668</v>
      </c>
      <c r="C179" s="198"/>
      <c r="D179" s="198"/>
      <c r="E179" s="167">
        <v>0.02</v>
      </c>
      <c r="F179" s="166">
        <v>0.01</v>
      </c>
      <c r="G179" s="161">
        <f>IF(F179&gt;0,SUM(E179+F179),"")</f>
        <v>0.03</v>
      </c>
      <c r="H179" s="5"/>
      <c r="I179" s="198" t="s">
        <v>2670</v>
      </c>
      <c r="J179" s="198"/>
      <c r="K179" s="198"/>
      <c r="L179" s="198"/>
      <c r="M179" s="168"/>
      <c r="O179" s="8"/>
      <c r="Q179" s="19"/>
      <c r="R179" s="155" t="str">
        <f>IF(M179&gt;0,SUM(L179+M179),"")</f>
        <v/>
      </c>
      <c r="T179" s="19"/>
      <c r="U179" s="244" t="s">
        <v>1166</v>
      </c>
      <c r="V179" s="244"/>
      <c r="W179" s="244"/>
      <c r="X179" s="24">
        <v>0.02</v>
      </c>
      <c r="Y179" s="160"/>
      <c r="Z179" s="161" t="str">
        <f>IF(Y179&gt;0,SUM(E181+Y179),"")</f>
        <v/>
      </c>
      <c r="AA179" s="19"/>
      <c r="AB179" s="19"/>
    </row>
    <row r="180" spans="1:28" ht="23.25" hidden="1" x14ac:dyDescent="0.25">
      <c r="A180" s="9"/>
      <c r="B180" s="184"/>
      <c r="C180" s="184"/>
      <c r="D180" s="184"/>
      <c r="E180" s="165"/>
      <c r="H180" s="5"/>
      <c r="I180" s="184"/>
      <c r="J180" s="184"/>
      <c r="K180" s="184"/>
      <c r="L180" s="184"/>
      <c r="M180" s="5"/>
      <c r="O180" s="8"/>
      <c r="Q180" s="19"/>
      <c r="R180" s="155" t="str">
        <f>IF(S180&gt;0,SUM(L180+S180),"")</f>
        <v/>
      </c>
      <c r="S180" s="160"/>
      <c r="T180" s="19"/>
      <c r="U180" s="244" t="s">
        <v>1167</v>
      </c>
      <c r="V180" s="244"/>
      <c r="W180" s="244"/>
      <c r="X180" s="24">
        <v>0.03</v>
      </c>
      <c r="Y180" s="160"/>
      <c r="Z180" s="161" t="str">
        <f>IF(Y180&gt;0,SUM(E182+Y180),"")</f>
        <v/>
      </c>
      <c r="AA180" s="19"/>
      <c r="AB180" s="19"/>
    </row>
    <row r="181" spans="1:28" ht="23.25" hidden="1" x14ac:dyDescent="0.25">
      <c r="A181" s="9"/>
      <c r="B181" s="184"/>
      <c r="C181" s="184"/>
      <c r="D181" s="184"/>
      <c r="E181" s="165"/>
      <c r="H181" s="5"/>
      <c r="I181" s="184"/>
      <c r="J181" s="184"/>
      <c r="K181" s="184"/>
      <c r="L181" s="18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84"/>
      <c r="C182" s="184"/>
      <c r="D182" s="184"/>
      <c r="E182" s="165"/>
      <c r="H182" s="5"/>
      <c r="I182" s="184"/>
      <c r="J182" s="184"/>
      <c r="K182" s="184"/>
      <c r="L182" s="18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84"/>
      <c r="J183" s="184"/>
      <c r="K183" s="184"/>
      <c r="L183" s="184"/>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30747583.799999997</v>
      </c>
      <c r="F185" s="92"/>
      <c r="G185" s="93"/>
      <c r="H185" s="88"/>
      <c r="I185" s="90" t="s">
        <v>2627</v>
      </c>
      <c r="J185" s="162">
        <f>+SUM(M179:M183)</f>
        <v>0</v>
      </c>
      <c r="K185" s="243" t="s">
        <v>2628</v>
      </c>
      <c r="L185" s="243"/>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11" t="s">
        <v>18</v>
      </c>
      <c r="B188" s="212"/>
      <c r="C188" s="212"/>
      <c r="D188" s="212"/>
      <c r="E188" s="212"/>
      <c r="F188" s="212"/>
      <c r="G188" s="212"/>
      <c r="H188" s="212"/>
      <c r="I188" s="212"/>
      <c r="J188" s="212"/>
      <c r="K188" s="212"/>
      <c r="L188" s="212"/>
      <c r="M188" s="212"/>
      <c r="N188" s="212"/>
      <c r="O188" s="213"/>
      <c r="P188" s="76"/>
    </row>
    <row r="189" spans="1:28" ht="15" customHeight="1" x14ac:dyDescent="0.25">
      <c r="A189" s="205" t="s">
        <v>19</v>
      </c>
      <c r="B189" s="206"/>
      <c r="C189" s="206"/>
      <c r="D189" s="206"/>
      <c r="E189" s="206"/>
      <c r="F189" s="206"/>
      <c r="G189" s="206"/>
      <c r="H189" s="206"/>
      <c r="I189" s="206"/>
      <c r="J189" s="206"/>
      <c r="K189" s="206"/>
      <c r="L189" s="206"/>
      <c r="M189" s="206"/>
      <c r="N189" s="206"/>
      <c r="O189" s="207"/>
    </row>
    <row r="190" spans="1:28" ht="15.75" thickBot="1" x14ac:dyDescent="0.3">
      <c r="A190" s="208"/>
      <c r="B190" s="209"/>
      <c r="C190" s="209"/>
      <c r="D190" s="209"/>
      <c r="E190" s="209"/>
      <c r="F190" s="209"/>
      <c r="G190" s="209"/>
      <c r="H190" s="209"/>
      <c r="I190" s="209"/>
      <c r="J190" s="209"/>
      <c r="K190" s="209"/>
      <c r="L190" s="209"/>
      <c r="M190" s="209"/>
      <c r="N190" s="209"/>
      <c r="O190" s="21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02" t="s">
        <v>2636</v>
      </c>
      <c r="C192" s="202"/>
      <c r="E192" s="5" t="s">
        <v>20</v>
      </c>
      <c r="H192" s="26" t="s">
        <v>24</v>
      </c>
      <c r="J192" s="5" t="s">
        <v>2637</v>
      </c>
      <c r="K192" s="5"/>
      <c r="M192" s="5"/>
      <c r="N192" s="5"/>
      <c r="O192" s="8"/>
      <c r="Q192" s="150"/>
      <c r="R192" s="151"/>
      <c r="S192" s="151"/>
      <c r="T192" s="150"/>
    </row>
    <row r="193" spans="1:18" x14ac:dyDescent="0.25">
      <c r="A193" s="9"/>
      <c r="C193" s="121">
        <v>41963</v>
      </c>
      <c r="D193" s="5"/>
      <c r="E193" s="122">
        <v>1895</v>
      </c>
      <c r="F193" s="5"/>
      <c r="G193" s="5"/>
      <c r="H193" s="143" t="s">
        <v>2701</v>
      </c>
      <c r="J193" s="5"/>
      <c r="K193" s="123">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1" t="s">
        <v>29</v>
      </c>
      <c r="B197" s="212"/>
      <c r="C197" s="212"/>
      <c r="D197" s="212"/>
      <c r="E197" s="212"/>
      <c r="F197" s="212"/>
      <c r="G197" s="212"/>
      <c r="H197" s="212"/>
      <c r="I197" s="212"/>
      <c r="J197" s="212"/>
      <c r="K197" s="212"/>
      <c r="L197" s="212"/>
      <c r="M197" s="212"/>
      <c r="N197" s="212"/>
      <c r="O197" s="21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42" t="s">
        <v>2658</v>
      </c>
      <c r="C199" s="242"/>
      <c r="D199" s="242"/>
      <c r="E199" s="242"/>
      <c r="F199" s="242"/>
      <c r="G199" s="242"/>
      <c r="H199" s="242"/>
      <c r="I199" s="242"/>
      <c r="J199" s="242"/>
      <c r="K199" s="242"/>
      <c r="L199" s="242"/>
      <c r="M199" s="242"/>
      <c r="N199" s="242"/>
      <c r="O199" s="8"/>
    </row>
    <row r="200" spans="1:18" x14ac:dyDescent="0.25">
      <c r="A200" s="9"/>
      <c r="B200" s="199"/>
      <c r="C200" s="199"/>
      <c r="D200" s="199"/>
      <c r="E200" s="199"/>
      <c r="F200" s="199"/>
      <c r="G200" s="199"/>
      <c r="H200" s="199"/>
      <c r="I200" s="199"/>
      <c r="J200" s="199"/>
      <c r="K200" s="199"/>
      <c r="L200" s="199"/>
      <c r="M200" s="199"/>
      <c r="N200" s="199"/>
      <c r="O200" s="8"/>
    </row>
    <row r="201" spans="1:18" x14ac:dyDescent="0.25">
      <c r="A201" s="9"/>
      <c r="B201" s="200" t="s">
        <v>2648</v>
      </c>
      <c r="C201" s="201"/>
      <c r="D201" s="201"/>
      <c r="E201" s="201"/>
      <c r="F201" s="201"/>
      <c r="G201" s="201"/>
      <c r="H201" s="201"/>
      <c r="I201" s="201"/>
      <c r="J201" s="201"/>
      <c r="K201" s="201"/>
      <c r="L201" s="201"/>
      <c r="M201" s="201"/>
      <c r="N201" s="20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2706</v>
      </c>
      <c r="J211" s="27" t="s">
        <v>2622</v>
      </c>
      <c r="K211" s="144" t="s">
        <v>2706</v>
      </c>
      <c r="L211" s="21"/>
      <c r="M211" s="21"/>
      <c r="N211" s="21"/>
      <c r="O211" s="8"/>
    </row>
    <row r="212" spans="1:15" x14ac:dyDescent="0.25">
      <c r="A212" s="9"/>
      <c r="B212" s="27" t="s">
        <v>2619</v>
      </c>
      <c r="C212" s="143" t="s">
        <v>2702</v>
      </c>
      <c r="D212" s="21"/>
      <c r="G212" s="27" t="s">
        <v>2621</v>
      </c>
      <c r="H212" s="144" t="s">
        <v>2703</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98425196850393704" right="0.98425196850393704" top="0.98425196850393704" bottom="0.98425196850393704" header="0.51181102362204722" footer="0.51181102362204722"/>
  <pageSetup scale="24"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terms/"/>
    <ds:schemaRef ds:uri="a65d333d-5b59-4810-bc94-b80d9325abbc"/>
    <ds:schemaRef ds:uri="http://schemas.microsoft.com/office/infopath/2007/PartnerControls"/>
    <ds:schemaRef ds:uri="4fb10211-09fb-4e80-9f0b-184718d5d98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2020-12-29T05:06:55Z</cp:lastPrinted>
  <dcterms:created xsi:type="dcterms:W3CDTF">2020-10-14T21:57:42Z</dcterms:created>
  <dcterms:modified xsi:type="dcterms:W3CDTF">2020-12-29T05:26:26Z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