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348 MORALES\"/>
    </mc:Choice>
  </mc:AlternateContent>
  <xr:revisionPtr revIDLastSave="0" documentId="13_ncr:1_{AA6E664C-794E-448C-ACD1-319325CB28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<sst xmlns="http://schemas.openxmlformats.org/spreadsheetml/2006/main" count="3201" uniqueCount="2724">
  <si>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</si>
  <si>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</si>
  <si>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</si>
  <si>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</si>
  <si>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</si>
  <si>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</si>
  <si>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</si>
  <si>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</si>
  <si>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</si>
  <si>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</si>
  <si>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</si>
  <si>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</si>
  <si>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</si>
  <si>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</si>
  <si>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</si>
  <si>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</si>
  <si>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</si>
  <si>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</si>
  <si>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</si>
  <si>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</si>
  <si>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</si>
  <si>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</si>
  <si>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</si>
  <si>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</si>
  <si>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</si>
  <si>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</si>
  <si>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</si>
  <si>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</si>
  <si>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</si>
  <si>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</si>
  <si>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</si>
  <si>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</si>
  <si>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</si>
  <si>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</si>
  <si>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</si>
  <si>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</si>
  <si>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</si>
  <si>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</si>
  <si>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</si>
  <si>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</si>
  <si>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</si>
  <si>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</si>
  <si>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</si>
  <si>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</si>
  <si>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</si>
  <si>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</si>
  <si>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</si>
  <si>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</si>
  <si>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</si>
  <si>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</si>
  <si>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</si>
  <si>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</si>
  <si>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</si>
  <si>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</si>
  <si>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</si>
  <si>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</si>
  <si>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</si>
  <si>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</si>
  <si>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</si>
  <si>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</si>
  <si>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</si>
  <si>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</si>
  <si>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</si>
  <si>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</si>
  <si>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</si>
  <si>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</si>
  <si>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</si>
  <si>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</si>
  <si>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</si>
  <si>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</si>
  <si>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</si>
  <si>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</si>
  <si>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</si>
  <si>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</si>
  <si>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</si>
  <si>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</si>
  <si>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</si>
  <si>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</si>
  <si>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</si>
  <si>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</si>
  <si>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</si>
  <si>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</si>
  <si>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</si>
  <si>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</si>
  <si>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</si>
  <si>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</si>
  <si>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</si>
  <si>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</si>
  <si>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</si>
  <si>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</si>
  <si>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</si>
  <si>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</si>
  <si>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</si>
  <si>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</si>
  <si>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</si>
  <si>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</si>
  <si>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</si>
  <si>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</si>
  <si>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</si>
  <si>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</si>
  <si>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</si>
  <si>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</si>
  <si>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</si>
  <si>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</si>
  <si>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</si>
  <si>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</si>
  <si>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</si>
  <si>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</si>
  <si>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</si>
  <si>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</si>
  <si>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</si>
  <si>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</si>
  <si>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</si>
  <si>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</si>
  <si>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</si>
  <si>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</si>
  <si>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</si>
  <si>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</si>
  <si>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</si>
  <si>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</si>
  <si>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</si>
  <si>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</si>
  <si>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</si>
  <si>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</si>
  <si>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</si>
  <si>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</si>
  <si>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</si>
  <si>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</si>
  <si>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</si>
  <si>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</si>
  <si>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</si>
  <si>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</si>
  <si>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</si>
  <si>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</si>
  <si>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</si>
  <si>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</si>
  <si>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</si>
  <si>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</si>
  <si>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</si>
  <si>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</si>
  <si>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</si>
  <si>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</si>
  <si>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</si>
  <si>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</si>
  <si>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</si>
  <si>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</si>
  <si>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</si>
  <si>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</si>
  <si>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</si>
  <si>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</si>
  <si>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</si>
  <si>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</si>
  <si>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</si>
  <si>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</si>
  <si>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</si>
  <si>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</si>
  <si>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</si>
  <si>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</si>
  <si>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</si>
  <si>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</si>
  <si>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</si>
  <si>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</si>
  <si>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</si>
  <si>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</si>
  <si>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</si>
  <si>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</si>
  <si>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</si>
  <si>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</si>
  <si>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</si>
  <si>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</si>
  <si>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</si>
  <si>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</si>
  <si>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</si>
  <si>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</si>
  <si>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</si>
  <si>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</si>
  <si>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</si>
  <si>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</si>
  <si>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</si>
  <si>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</si>
  <si>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</si>
  <si>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</si>
  <si>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</si>
  <si>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</si>
  <si>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</si>
  <si>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</si>
  <si>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</si>
  <si>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</si>
  <si>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</si>
  <si>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</si>
  <si>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</si>
  <si>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</si>
  <si>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</si>
  <si>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</si>
  <si>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</si>
  <si>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</si>
  <si>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</si>
  <si>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</si>
  <si>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</si>
  <si>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</si>
  <si>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</si>
  <si>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</si>
  <si>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</si>
  <si>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</si>
  <si>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</si>
  <si>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</si>
  <si>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</si>
  <si>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</si>
  <si>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</si>
  <si>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</si>
  <si>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</si>
  <si>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</si>
  <si>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</si>
  <si>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</si>
  <si>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</si>
  <si>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</si>
  <si>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</si>
  <si>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</si>
  <si>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</si>
  <si>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</si>
  <si>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</si>
  <si>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</si>
  <si>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</si>
  <si>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</si>
  <si>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</si>
  <si>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</si>
  <si>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</si>
  <si>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</si>
  <si>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</si>
  <si>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</si>
  <si>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</si>
  <si>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</si>
  <si>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</si>
  <si>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</si>
  <si>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</si>
  <si>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</si>
  <si>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</si>
  <si>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</si>
  <si>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</si>
  <si>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</si>
  <si>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</si>
  <si>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</si>
  <si>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</si>
  <si>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</si>
  <si>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</si>
  <si>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</si>
  <si>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</si>
  <si>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</si>
  <si>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</si>
  <si>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</si>
  <si>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</si>
  <si>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</si>
  <si>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</si>
  <si>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</si>
  <si>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</si>
  <si>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</si>
  <si>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</si>
  <si>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</si>
  <si>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</si>
  <si>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</si>
  <si>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</si>
  <si>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</si>
  <si>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</si>
  <si>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</si>
  <si>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</si>
  <si>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</si>
  <si>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</si>
  <si>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</si>
  <si>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</si>
  <si>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</si>
  <si>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</si>
  <si>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</si>
  <si>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</si>
  <si>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</si>
  <si>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</si>
  <si>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</si>
  <si>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</si>
  <si>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</si>
  <si>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</si>
  <si>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</si>
  <si>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</si>
  <si>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</si>
  <si>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</si>
  <si>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</si>
  <si>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</si>
  <si>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</si>
  <si>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</si>
  <si>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</si>
  <si>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</si>
  <si>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</si>
  <si>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</si>
  <si>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</si>
  <si>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</si>
  <si>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</si>
  <si>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</si>
  <si>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</si>
  <si>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</si>
  <si>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</si>
  <si>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</si>
  <si>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</si>
  <si>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</si>
  <si>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</si>
  <si>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</si>
  <si>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</si>
  <si>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</si>
  <si>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</si>
  <si>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</si>
  <si>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</si>
  <si>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</si>
  <si>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</si>
  <si>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</si>
  <si>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</si>
  <si>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</si>
  <si>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</si>
  <si>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</si>
  <si>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</si>
  <si>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</si>
  <si>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</si>
  <si>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</si>
  <si>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</si>
  <si>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</si>
  <si>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</si>
  <si>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</si>
  <si>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</si>
  <si>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</si>
  <si>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</si>
  <si>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</si>
  <si>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</si>
  <si>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</si>
  <si>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</si>
  <si>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</si>
  <si>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</si>
  <si>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</si>
  <si>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</si>
  <si>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</si>
  <si>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</si>
  <si>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</si>
  <si>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</si>
  <si>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</si>
  <si>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</si>
  <si>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</si>
  <si>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</si>
  <si>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</si>
  <si>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</si>
  <si>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</si>
  <si>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</si>
  <si>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</si>
  <si>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</si>
  <si>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</si>
  <si>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</si>
  <si>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</si>
  <si>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</si>
  <si>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</si>
  <si>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</si>
  <si>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</si>
  <si>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</si>
  <si>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</si>
  <si>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</si>
  <si>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</si>
  <si>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</si>
  <si>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</si>
  <si>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</si>
  <si>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</si>
  <si>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</si>
  <si>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</si>
  <si>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</si>
  <si>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</si>
  <si>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</si>
  <si>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</si>
  <si>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</si>
  <si>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</si>
  <si>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</si>
  <si>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</si>
  <si>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</si>
  <si>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</si>
  <si>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</si>
  <si>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</si>
  <si>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</si>
  <si>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</si>
  <si>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</si>
  <si>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</si>
  <si>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</si>
  <si>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</si>
  <si>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</si>
  <si>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</si>
  <si>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</si>
  <si>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</si>
  <si>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</si>
  <si>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</si>
  <si>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</si>
  <si>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</si>
  <si>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</si>
  <si>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</si>
  <si>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</si>
  <si>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</si>
  <si>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</si>
  <si>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</si>
  <si>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</si>
  <si>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</si>
  <si>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</si>
  <si>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</si>
  <si>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</si>
  <si>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</si>
  <si>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</si>
  <si>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</si>
  <si>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</si>
  <si>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</si>
  <si>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</si>
  <si>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</si>
  <si>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</si>
  <si>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</si>
  <si>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</si>
  <si>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</si>
  <si>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</si>
  <si>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</si>
  <si>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</si>
  <si>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</si>
  <si>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</si>
  <si>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</si>
  <si>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</si>
  <si>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</si>
  <si>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</si>
  <si>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</si>
  <si>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</si>
  <si>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</si>
  <si>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</si>
  <si>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</si>
  <si>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</si>
  <si>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</si>
  <si>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</si>
  <si>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</si>
  <si>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</si>
  <si>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</si>
  <si>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</si>
  <si>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</si>
  <si>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</si>
  <si>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</si>
  <si>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</si>
  <si>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</si>
  <si>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</si>
  <si>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</si>
  <si>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</si>
  <si>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</si>
  <si>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</si>
  <si>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</si>
  <si>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</si>
  <si>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</si>
  <si>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</si>
  <si>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</si>
  <si>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</si>
  <si>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</si>
  <si>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</si>
  <si>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</si>
  <si>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</si>
  <si>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</si>
  <si>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</si>
  <si>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</si>
  <si>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</si>
  <si>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</si>
  <si>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</si>
  <si>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</si>
  <si>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</si>
  <si>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</si>
  <si>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</si>
  <si>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</si>
  <si>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</si>
  <si>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</si>
  <si>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</si>
  <si>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</si>
  <si>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</si>
  <si>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</si>
  <si>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</si>
  <si>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</si>
  <si>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</si>
  <si>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</si>
  <si>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</si>
  <si>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</si>
  <si>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</si>
  <si>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</si>
  <si>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</si>
  <si>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</si>
  <si>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</si>
  <si>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</si>
  <si>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</si>
  <si>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</si>
  <si>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</si>
  <si>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</si>
  <si>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</si>
  <si>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</si>
  <si>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</si>
  <si>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</si>
  <si>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</si>
  <si>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</si>
  <si>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</si>
  <si>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</si>
  <si>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</si>
  <si>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</si>
  <si>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</si>
  <si>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</si>
  <si>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</si>
  <si>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</si>
  <si>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</si>
  <si>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</si>
  <si>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</si>
  <si>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</si>
  <si>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</si>
  <si>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</si>
  <si>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</si>
  <si>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</si>
  <si>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</si>
  <si>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</si>
  <si>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</si>
  <si>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</si>
  <si>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</si>
  <si>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</si>
  <si>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</si>
  <si>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</si>
  <si>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</si>
  <si>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</si>
  <si>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</si>
  <si>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</si>
  <si>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</si>
  <si>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</si>
  <si>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</si>
  <si>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</si>
  <si>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</si>
  <si>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</si>
  <si>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</si>
  <si>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</si>
  <si>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</si>
  <si>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</si>
  <si>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</si>
  <si>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</si>
  <si>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</si>
  <si>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</si>
  <si>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</si>
  <si>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</si>
  <si>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</si>
  <si>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</si>
  <si>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</si>
  <si>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</si>
  <si>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</si>
  <si>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</si>
  <si>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</si>
  <si>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</si>
  <si>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</si>
  <si>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</si>
  <si>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</si>
  <si>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</si>
  <si>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</si>
  <si>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</si>
  <si>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</si>
  <si>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</si>
  <si>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</si>
  <si>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</si>
  <si>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</si>
  <si>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</si>
  <si>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</si>
  <si>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</si>
  <si>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</si>
  <si>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</si>
  <si>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</si>
  <si>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</si>
  <si>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</si>
  <si>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</si>
  <si>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</si>
  <si>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</si>
  <si>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</si>
  <si>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</si>
  <si>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</si>
  <si>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</si>
  <si>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</si>
  <si>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</si>
  <si>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</si>
  <si>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</si>
  <si>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</si>
  <si>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</si>
  <si>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</si>
  <si>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</si>
  <si>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</si>
  <si>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</si>
  <si>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</si>
  <si>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</si>
  <si>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</si>
  <si>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</si>
  <si>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</si>
  <si>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</si>
  <si>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</si>
  <si>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</si>
  <si>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</si>
  <si>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</si>
  <si>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</si>
  <si>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</si>
  <si>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</si>
  <si>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</si>
  <si>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</si>
  <si>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</si>
  <si>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</si>
  <si>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</si>
  <si>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</si>
  <si>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</si>
  <si>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</si>
  <si>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</si>
  <si>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</si>
  <si>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</si>
  <si>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</si>
  <si>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</si>
  <si>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</si>
  <si>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</si>
  <si>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</si>
  <si>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</si>
  <si>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</si>
  <si>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</si>
  <si>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</si>
  <si>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</si>
  <si>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</si>
  <si>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</si>
  <si>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</si>
  <si>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</si>
  <si>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</si>
  <si>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</si>
  <si>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</si>
  <si>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</si>
  <si>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</si>
  <si>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</si>
  <si>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</si>
  <si>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</si>
  <si>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</si>
  <si>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</si>
  <si>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</si>
  <si>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</si>
  <si>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</si>
  <si>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</si>
  <si>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</si>
  <si>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</si>
  <si>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</si>
  <si>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</si>
  <si>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</si>
  <si>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</si>
  <si>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</si>
  <si>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</si>
  <si>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</si>
  <si>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</si>
  <si>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</si>
  <si>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</si>
  <si>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</si>
  <si>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</si>
  <si>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</si>
  <si>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</si>
  <si>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</si>
  <si>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</si>
  <si>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</si>
  <si>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</si>
  <si>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</si>
  <si>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</si>
  <si>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</si>
  <si>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</si>
  <si>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</si>
  <si>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</si>
  <si>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</si>
  <si>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</si>
  <si>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</si>
  <si>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</si>
  <si>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</si>
  <si>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</si>
  <si>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</si>
  <si>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</si>
  <si>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</si>
  <si>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</si>
  <si>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</si>
  <si>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</si>
  <si>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</si>
  <si>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</si>
  <si>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</si>
  <si>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</si>
  <si>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</si>
  <si>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</si>
  <si>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</si>
  <si>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</si>
  <si>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</si>
  <si>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</si>
  <si>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</si>
  <si>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</si>
  <si>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</si>
  <si>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</si>
  <si>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</si>
  <si>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</si>
  <si>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</si>
  <si>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</si>
  <si>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</si>
  <si>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</si>
  <si>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</si>
  <si>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</si>
  <si>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</si>
  <si>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</si>
  <si>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</si>
  <si>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</si>
  <si>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</si>
  <si>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</si>
  <si>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</si>
  <si>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</si>
  <si>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</si>
  <si>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</si>
  <si>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</si>
  <si>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</si>
  <si>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</si>
  <si>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</si>
  <si>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</si>
  <si>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</si>
  <si>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</si>
  <si>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</si>
  <si>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</si>
  <si>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</si>
  <si>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</si>
  <si>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</si>
  <si>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</si>
  <si>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</si>
  <si>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</si>
  <si>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</si>
  <si>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</si>
  <si>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</si>
  <si>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</si>
  <si>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</si>
  <si>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</si>
  <si>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</si>
  <si>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</si>
  <si>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</si>
  <si>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</si>
  <si>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</si>
  <si>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</si>
  <si>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</si>
  <si>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</si>
  <si>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</si>
  <si>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</si>
  <si>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</si>
  <si>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</si>
  <si>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</si>
  <si>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</si>
  <si>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</si>
  <si>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</si>
  <si>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</si>
  <si>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</si>
  <si>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</si>
  <si>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</si>
  <si>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</si>
  <si>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</si>
  <si>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</si>
  <si>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</si>
  <si>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</si>
  <si>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</si>
  <si>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</si>
  <si>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</si>
  <si>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</si>
  <si>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</si>
  <si>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</si>
  <si>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</si>
  <si>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</si>
  <si>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</si>
  <si>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</si>
  <si>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</si>
  <si>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</si>
  <si>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</si>
  <si>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</si>
  <si>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</si>
  <si>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</si>
  <si>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</si>
  <si>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</si>
  <si>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</si>
  <si>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</si>
  <si>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</si>
  <si>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</si>
  <si>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</si>
  <si>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</si>
  <si>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</si>
  <si>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</si>
  <si>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</si>
  <si>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</si>
  <si>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</si>
  <si>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</si>
  <si>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</si>
  <si>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</si>
  <si>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</si>
  <si>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</si>
  <si>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</si>
  <si>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</si>
  <si>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</si>
  <si>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</si>
  <si>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</si>
  <si>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</si>
  <si>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</si>
  <si>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</si>
  <si>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</si>
  <si>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</si>
  <si>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</si>
  <si>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</si>
  <si>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</si>
  <si>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</si>
  <si>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</si>
  <si>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</si>
  <si>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</si>
  <si>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</si>
  <si>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</si>
  <si>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</si>
  <si>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</si>
  <si>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</si>
  <si>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</si>
  <si>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</si>
  <si>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</si>
  <si>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</si>
  <si>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</si>
  <si>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</si>
  <si>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</si>
  <si>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</si>
  <si>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</si>
  <si>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</si>
  <si>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</si>
  <si>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</si>
  <si>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</si>
  <si>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</si>
  <si>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</si>
  <si>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</si>
  <si>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</si>
  <si>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</si>
  <si>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</si>
  <si>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</si>
  <si>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</si>
  <si>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</si>
  <si>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</si>
  <si>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</si>
  <si>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</si>
  <si>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</si>
  <si>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</si>
  <si>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</si>
  <si>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</si>
  <si>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</si>
  <si>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</si>
  <si>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</si>
  <si>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</si>
  <si>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</si>
  <si>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</si>
  <si>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</si>
  <si>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</si>
  <si>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</si>
  <si>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</si>
  <si>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</si>
  <si>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</si>
  <si>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</si>
  <si>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</si>
  <si>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</si>
  <si>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</si>
  <si>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</si>
  <si>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</si>
  <si>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</si>
  <si>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</si>
  <si>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</si>
  <si>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</si>
  <si>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</si>
  <si>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</si>
  <si>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</si>
  <si>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</si>
  <si>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</si>
  <si>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</si>
  <si>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</si>
  <si>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</si>
  <si>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</si>
  <si>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</si>
  <si>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</si>
  <si>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</si>
  <si>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</si>
  <si>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</si>
  <si>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</si>
  <si>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</si>
  <si>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</si>
  <si>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</si>
  <si>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</si>
  <si>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</si>
  <si>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</si>
  <si>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</si>
  <si>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</si>
  <si>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</si>
  <si>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</si>
  <si>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</si>
  <si>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</si>
  <si>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</si>
  <si>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</si>
  <si>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</si>
  <si>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</si>
  <si>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</si>
  <si>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</si>
  <si>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</si>
  <si>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</si>
  <si>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</si>
  <si>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</si>
  <si>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</si>
  <si>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</si>
  <si>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</si>
  <si>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</si>
  <si>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</si>
  <si>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</si>
  <si>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</si>
  <si>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</si>
  <si>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</si>
  <si>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</si>
  <si>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</si>
  <si>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</si>
  <si>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</si>
  <si>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</si>
  <si>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</si>
  <si>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</si>
  <si>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</si>
  <si>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</si>
  <si>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</si>
  <si>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</si>
  <si>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</si>
  <si>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</si>
  <si>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</si>
  <si>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</si>
  <si>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</si>
  <si>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</si>
  <si>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</si>
  <si>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</si>
  <si>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</si>
  <si>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</si>
  <si>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</si>
  <si>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</si>
  <si>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</si>
  <si>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</si>
  <si>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</si>
  <si>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</si>
  <si>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</si>
  <si>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</si>
  <si>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</si>
  <si>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</si>
  <si>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</si>
  <si>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</si>
  <si>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</si>
  <si>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</si>
  <si>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</si>
  <si>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</si>
  <si>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</si>
  <si>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</si>
  <si>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</si>
  <si>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</si>
  <si>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</si>
  <si>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</si>
  <si>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</si>
  <si>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</si>
  <si>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</si>
  <si>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</si>
  <si>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</si>
  <si>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</si>
  <si>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</si>
  <si>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</si>
  <si>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</si>
  <si>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</si>
  <si>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</si>
  <si>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</si>
  <si>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</si>
  <si>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</si>
  <si>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</si>
  <si>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</si>
  <si>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</si>
  <si>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</si>
  <si>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</si>
  <si>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</si>
  <si>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</si>
  <si>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</si>
  <si>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</si>
  <si>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</si>
  <si>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</si>
  <si>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</si>
  <si>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</si>
  <si>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</si>
  <si>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</si>
  <si>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</si>
  <si>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</si>
  <si>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</si>
  <si>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</si>
  <si>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</si>
  <si>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</si>
  <si>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</si>
  <si>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</si>
  <si>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</si>
  <si>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</si>
  <si>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</si>
  <si>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</si>
  <si>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</si>
  <si>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</si>
  <si>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</si>
  <si>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</si>
  <si>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</si>
  <si>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</si>
  <si>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</si>
  <si>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</si>
  <si>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</si>
  <si>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</si>
  <si>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</si>
  <si>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</si>
  <si>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</si>
  <si>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</si>
  <si>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</si>
  <si>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</si>
  <si>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</si>
  <si>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</si>
  <si>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</si>
  <si>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</si>
  <si>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</si>
  <si>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</si>
  <si>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</si>
  <si>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</si>
  <si>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</si>
  <si>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</si>
  <si>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</si>
  <si>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</si>
  <si>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</si>
  <si>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</si>
  <si>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</si>
  <si>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</si>
  <si>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</si>
  <si>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</si>
  <si>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</si>
  <si>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</si>
  <si>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</si>
  <si>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</si>
  <si>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</si>
  <si>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</si>
  <si>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</si>
  <si>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</si>
  <si>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</si>
  <si>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</si>
  <si>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</si>
  <si>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</si>
  <si>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</si>
  <si>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</si>
  <si>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</si>
  <si>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</si>
  <si>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</si>
  <si>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</si>
  <si>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</si>
  <si>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</si>
  <si>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</si>
  <si>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</si>
  <si>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</si>
  <si>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</si>
  <si>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</si>
  <si>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</si>
  <si>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</si>
  <si>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</si>
  <si>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</si>
  <si>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</si>
  <si>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</si>
  <si>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</si>
  <si>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</si>
  <si>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</si>
  <si>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</si>
  <si>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</si>
  <si>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</si>
  <si>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</si>
  <si>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</si>
  <si>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</si>
  <si>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</si>
  <si>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</si>
  <si>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</si>
  <si>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</si>
  <si>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</si>
  <si>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</si>
  <si>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</si>
  <si>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</si>
  <si>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</si>
  <si>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</si>
  <si>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</si>
  <si>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</si>
  <si>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</si>
  <si>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</si>
  <si>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</si>
  <si>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</si>
  <si>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</si>
  <si>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</si>
  <si>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</si>
  <si>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</si>
  <si>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</si>
  <si>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</si>
  <si>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</si>
  <si>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</si>
  <si>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</si>
  <si>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</si>
  <si>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</si>
  <si>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</si>
  <si>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</si>
  <si>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</si>
  <si>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</si>
  <si>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</si>
  <si>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</si>
  <si>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</si>
  <si>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</si>
  <si>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</si>
  <si>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</si>
  <si>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</si>
  <si>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</si>
  <si>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</si>
  <si>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</si>
  <si>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</si>
  <si>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</si>
  <si>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</si>
  <si>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</si>
  <si>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</si>
  <si>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</si>
  <si>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</si>
  <si>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</si>
  <si>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</si>
  <si>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</si>
  <si>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</si>
  <si>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</si>
  <si>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</si>
  <si>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</si>
  <si>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</si>
  <si>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</si>
  <si>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</si>
  <si>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</si>
  <si>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</si>
  <si>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</si>
  <si>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</si>
  <si>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</si>
  <si>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</si>
  <si>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</si>
  <si>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</si>
  <si>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</si>
  <si>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</si>
  <si>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</si>
  <si>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</si>
  <si>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</si>
  <si>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</si>
  <si>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</si>
  <si>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</si>
  <si>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</si>
  <si>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</si>
  <si>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</si>
  <si>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</si>
  <si>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</si>
  <si>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</si>
  <si>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</si>
  <si>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</si>
  <si>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</si>
  <si>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</si>
  <si>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</si>
  <si>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</si>
  <si>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</si>
  <si>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</si>
  <si>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</si>
  <si>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</si>
  <si>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</si>
  <si>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</si>
  <si>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</si>
  <si>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</si>
  <si>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</si>
  <si>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</si>
  <si>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</si>
  <si>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</si>
  <si>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</si>
  <si>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</si>
  <si>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</si>
  <si>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</si>
  <si>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</si>
  <si>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</si>
  <si>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</si>
  <si>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</si>
  <si>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</si>
  <si>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</si>
  <si>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</si>
  <si>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</si>
  <si>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</si>
  <si>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</si>
  <si>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</si>
  <si>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</si>
  <si>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</si>
  <si>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</si>
  <si>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</si>
  <si>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</si>
  <si>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</si>
  <si>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</si>
  <si>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</si>
  <si>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</si>
  <si>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</si>
  <si>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</si>
  <si>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</si>
  <si>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</si>
  <si>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</si>
  <si>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</si>
  <si>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</si>
  <si>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</si>
  <si>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</si>
  <si>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</si>
  <si>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</si>
  <si>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</si>
  <si>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</si>
  <si>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</si>
  <si>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</si>
  <si>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</si>
  <si>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</si>
  <si>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</si>
  <si>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</si>
  <si>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</si>
  <si>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</si>
  <si>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</si>
  <si>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</si>
  <si>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</si>
  <si>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</si>
  <si>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</si>
  <si>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</si>
  <si>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</si>
  <si>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</si>
  <si>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</si>
  <si>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</si>
  <si>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</si>
  <si>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</si>
  <si>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</si>
  <si>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</si>
  <si>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</si>
  <si>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</si>
  <si>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</si>
  <si>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</si>
  <si>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</si>
  <si>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</si>
  <si>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</si>
  <si>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</si>
  <si>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</si>
  <si>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</si>
  <si>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</si>
  <si>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</si>
  <si>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</si>
  <si>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</si>
  <si>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</si>
  <si>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</si>
  <si>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</si>
  <si>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</si>
  <si>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</si>
  <si>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</si>
  <si>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</si>
  <si>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</si>
  <si>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</si>
  <si>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</si>
  <si>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</si>
  <si>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</si>
  <si>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</si>
  <si>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</si>
  <si>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</si>
  <si>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</si>
  <si>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</si>
  <si>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</si>
  <si>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</si>
  <si>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</si>
  <si>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</si>
  <si>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</si>
  <si>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</si>
  <si>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</si>
  <si>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</si>
  <si>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</si>
  <si>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</si>
  <si>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</si>
  <si>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</si>
  <si>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</si>
  <si>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</si>
  <si>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</si>
  <si>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</si>
  <si>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</si>
  <si>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</si>
  <si>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</si>
  <si>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</si>
  <si>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</si>
  <si>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</si>
  <si>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</si>
  <si>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</si>
  <si>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</si>
  <si>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</si>
  <si>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</si>
  <si>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</si>
  <si>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</si>
  <si>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</si>
  <si>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</si>
  <si>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</si>
  <si>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</si>
  <si>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</si>
  <si>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</si>
  <si>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</si>
  <si>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</si>
  <si>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</si>
  <si>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</si>
  <si>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</si>
  <si>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</si>
  <si>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</si>
  <si>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</si>
  <si>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</si>
  <si>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</si>
  <si>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</si>
  <si>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</si>
  <si>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</si>
  <si>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</si>
  <si>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</si>
  <si>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</si>
  <si>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</si>
  <si>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</si>
  <si>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</si>
  <si>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</si>
  <si>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</si>
  <si>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</si>
  <si>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</si>
  <si>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</si>
  <si>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</si>
  <si>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</si>
  <si>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</si>
  <si>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</si>
  <si>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</si>
  <si>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</si>
  <si>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</si>
  <si>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</si>
  <si>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</si>
  <si>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</si>
  <si>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</si>
  <si>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</si>
  <si>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</si>
  <si>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</si>
  <si>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</si>
  <si>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</si>
  <si>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</si>
  <si>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</si>
  <si>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</si>
  <si>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</si>
  <si>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</si>
  <si>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</si>
  <si>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</si>
  <si>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</si>
  <si>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</si>
  <si>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</si>
  <si>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</si>
  <si>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</si>
  <si>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</si>
  <si>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</si>
  <si>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</si>
  <si>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</si>
  <si>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</si>
  <si>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</si>
  <si>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</si>
  <si>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</si>
  <si>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</si>
  <si>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</si>
  <si>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</si>
  <si>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</si>
  <si>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</si>
  <si>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</si>
  <si>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</si>
  <si>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</si>
  <si>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</si>
  <si>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</si>
  <si>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</si>
  <si>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</si>
  <si>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</si>
  <si>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</si>
  <si>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</si>
  <si>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</si>
  <si>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</si>
  <si>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</si>
  <si>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</si>
  <si>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</si>
  <si>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</si>
  <si>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</si>
  <si>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</si>
  <si>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</si>
  <si>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</si>
  <si>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</si>
  <si>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</si>
  <si>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</si>
  <si>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</si>
  <si>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</si>
  <si>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</si>
  <si>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</si>
  <si>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</si>
  <si>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</si>
  <si>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</si>
  <si>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</si>
  <si>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</si>
  <si>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</si>
  <si>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</si>
  <si>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</si>
  <si>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</si>
  <si>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</si>
  <si>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</si>
  <si>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</si>
  <si>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</si>
  <si>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</si>
  <si>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</si>
  <si>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</si>
  <si>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</si>
  <si>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</si>
  <si>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</si>
  <si>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</si>
  <si>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</si>
  <si>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</si>
  <si>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</si>
  <si>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</si>
  <si>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</si>
  <si>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</si>
  <si>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</si>
  <si>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</si>
  <si>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</si>
  <si>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</si>
  <si>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</si>
  <si>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</si>
  <si>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</si>
  <si>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</si>
  <si>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</si>
  <si>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</si>
  <si>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</si>
  <si>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</si>
  <si>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</si>
  <si>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</si>
  <si>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</si>
  <si>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</si>
  <si>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</si>
  <si>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</si>
  <si>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</si>
  <si>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</si>
  <si>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</si>
  <si>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</si>
  <si>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</si>
  <si>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</si>
  <si>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</si>
  <si>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</si>
  <si>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</si>
  <si>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</si>
  <si>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</si>
  <si>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</si>
  <si>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</si>
  <si>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</si>
  <si>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</si>
  <si>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</si>
  <si>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</si>
  <si>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</si>
  <si>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</si>
  <si>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</si>
  <si>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</si>
  <si>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</si>
  <si>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</si>
  <si>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</si>
  <si>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</si>
  <si>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</si>
  <si>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</si>
  <si>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</si>
  <si>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</si>
  <si>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</si>
  <si>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</si>
  <si>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</si>
  <si>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</si>
  <si>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</si>
  <si>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</si>
  <si>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</si>
  <si>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</si>
  <si>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</si>
  <si>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</si>
  <si>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</si>
  <si>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</si>
  <si>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</si>
  <si>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</si>
  <si>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</si>
  <si>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</si>
  <si>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</si>
  <si>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</si>
  <si>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</si>
  <si>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</si>
  <si>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</si>
  <si>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</si>
  <si>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</si>
  <si>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</si>
  <si>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</si>
  <si>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</si>
  <si>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</si>
  <si>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</si>
  <si>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</si>
  <si>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</si>
  <si>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</si>
  <si>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</si>
  <si>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</si>
  <si>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</si>
  <si>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</si>
  <si>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</si>
  <si>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</si>
  <si>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</si>
  <si>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</si>
  <si>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</si>
  <si>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</si>
  <si>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</si>
  <si>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</si>
  <si>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</si>
  <si>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</si>
  <si>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</si>
  <si>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</si>
  <si>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</si>
  <si>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</si>
  <si>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</si>
  <si>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</si>
  <si>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</si>
  <si>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</si>
  <si>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</si>
  <si>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</si>
  <si>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</si>
  <si>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</si>
  <si>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</si>
  <si>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</si>
  <si>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</si>
  <si>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</si>
  <si>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</si>
  <si>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</si>
  <si>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</si>
  <si>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</si>
  <si>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</si>
  <si>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</si>
  <si>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</si>
  <si>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</si>
  <si>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</si>
  <si>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</si>
  <si>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</si>
  <si>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</si>
  <si>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</si>
  <si>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</si>
  <si>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</si>
  <si>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</si>
  <si>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</si>
  <si>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</si>
  <si>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</si>
  <si>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</si>
  <si>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</si>
  <si>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</si>
  <si>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</si>
  <si>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</si>
  <si>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</si>
  <si>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</si>
  <si>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</si>
  <si>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</si>
  <si>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</si>
  <si>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</si>
  <si>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</si>
  <si>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</si>
  <si>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</si>
  <si>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</si>
  <si>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</si>
  <si>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</si>
  <si>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</si>
  <si>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</si>
  <si>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</si>
  <si>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</si>
  <si>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</si>
  <si>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</si>
  <si>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</si>
  <si>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</si>
  <si>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</si>
  <si>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</si>
  <si>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</si>
  <si>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</si>
  <si>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</si>
  <si>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</si>
  <si>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</si>
  <si>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</si>
  <si>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</si>
  <si>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</si>
  <si>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</si>
  <si>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</si>
  <si>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</si>
  <si>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</si>
  <si>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</si>
  <si>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</si>
  <si>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</si>
  <si>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</si>
  <si>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</si>
  <si>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</si>
  <si>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</si>
  <si>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</si>
  <si>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</si>
  <si>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</si>
  <si>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</si>
  <si>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</si>
  <si>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</si>
  <si>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</si>
  <si>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</si>
  <si>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</si>
  <si>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</si>
  <si>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</si>
  <si>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</si>
  <si>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</si>
  <si>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</si>
  <si>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</si>
  <si>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</si>
  <si>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</si>
  <si>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</si>
  <si>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</si>
  <si>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</si>
  <si>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</si>
  <si>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</si>
  <si>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</si>
  <si>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</si>
  <si>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</si>
  <si>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</si>
  <si>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</si>
  <si>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</si>
  <si>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</si>
  <si>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</si>
  <si>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</si>
  <si>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</si>
  <si>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</si>
  <si>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</si>
  <si>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</si>
  <si>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</si>
  <si>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</si>
  <si>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</si>
  <si>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</si>
  <si>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</si>
  <si>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</si>
  <si>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</si>
  <si>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</si>
  <si>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</si>
  <si>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</si>
  <si>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</si>
  <si>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</si>
  <si>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</si>
  <si>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</si>
  <si>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</si>
  <si>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</si>
  <si>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</si>
  <si>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</si>
  <si>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</si>
  <si>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</si>
  <si>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</si>
  <si>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</si>
  <si>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</si>
  <si>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</si>
  <si>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</si>
  <si>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</si>
  <si>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</si>
  <si>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</si>
  <si>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</si>
  <si>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</si>
  <si>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</si>
  <si>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</si>
  <si>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</si>
  <si>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</si>
  <si>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</si>
  <si>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</si>
  <si>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</si>
  <si>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</si>
  <si>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</si>
  <si>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</si>
  <si>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</si>
  <si>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</si>
  <si>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</si>
  <si>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</si>
  <si>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</si>
  <si>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</si>
  <si>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</si>
  <si>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</si>
  <si>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</si>
  <si>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</si>
  <si>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</si>
  <si>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</si>
  <si>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</si>
  <si>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</si>
  <si>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</si>
  <si>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</si>
  <si>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</si>
  <si>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</si>
  <si>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</si>
  <si>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</si>
  <si>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</si>
  <si>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</si>
  <si>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</si>
  <si>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</si>
  <si>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</si>
  <si>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</si>
  <si>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</si>
  <si>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</si>
  <si>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</si>
  <si>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</si>
  <si>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</si>
  <si>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</si>
  <si>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</si>
  <si>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</si>
  <si>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</si>
  <si>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</si>
  <si>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</si>
  <si>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</si>
  <si>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</si>
  <si>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</si>
  <si>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</si>
  <si>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</si>
  <si>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</si>
  <si>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</si>
  <si>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</si>
  <si>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</si>
  <si>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</si>
  <si>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</si>
  <si>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</si>
  <si>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</si>
  <si>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</si>
  <si>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</si>
  <si>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</si>
  <si>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</si>
  <si>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</si>
  <si>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</si>
  <si>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</si>
  <si>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</si>
  <si>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</si>
  <si>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</si>
  <si>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</si>
  <si>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</si>
  <si>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</si>
  <si>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</si>
  <si>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</si>
  <si>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</si>
  <si>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</si>
  <si>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</si>
  <si>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</si>
  <si>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</si>
  <si>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</si>
  <si>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</si>
  <si>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</si>
  <si>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</si>
  <si>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</si>
  <si>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</si>
  <si>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</si>
  <si>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</si>
  <si>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</si>
  <si>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</si>
  <si>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</si>
  <si>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</si>
  <si>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</si>
  <si>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</si>
  <si>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</si>
  <si>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</si>
  <si>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</si>
  <si>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</si>
  <si>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</si>
  <si>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</si>
  <si>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</si>
  <si>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</si>
  <si>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</si>
  <si>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</si>
  <si>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</si>
  <si>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</si>
  <si>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</si>
  <si>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</si>
  <si>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</si>
  <si>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</si>
  <si>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</si>
  <si>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</si>
  <si>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</si>
  <si>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</si>
  <si>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</si>
  <si>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</si>
  <si>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</si>
  <si>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</si>
  <si>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</si>
  <si>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</si>
  <si>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</si>
  <si>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</si>
  <si>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</si>
  <si>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</si>
  <si>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</si>
  <si>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</si>
  <si>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</si>
  <si>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</si>
  <si>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</si>
  <si>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</si>
  <si>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</si>
  <si>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</si>
  <si>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</si>
  <si>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</si>
  <si>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</si>
  <si>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</si>
  <si>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</si>
  <si>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</si>
  <si>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</si>
  <si>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</si>
  <si>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</si>
  <si>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</si>
  <si>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</si>
  <si>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</si>
  <si>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</si>
  <si>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</si>
  <si>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</si>
  <si>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</si>
  <si>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</si>
  <si>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</si>
  <si>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</si>
  <si>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</si>
  <si>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</si>
  <si>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</si>
  <si>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</si>
  <si>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</si>
  <si>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</si>
  <si>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</si>
  <si>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</si>
  <si>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</si>
  <si>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</si>
  <si>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</si>
  <si>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</si>
  <si>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</si>
  <si>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</si>
  <si>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</si>
  <si>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</si>
  <si>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</si>
  <si>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</si>
  <si>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</si>
  <si>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</si>
  <si>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</si>
  <si>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</si>
  <si>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</si>
  <si>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</si>
  <si>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</si>
  <si>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</si>
  <si>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</si>
  <si>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</si>
  <si>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</si>
  <si>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</si>
  <si>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</si>
  <si>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</si>
  <si>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</si>
  <si>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</si>
  <si>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</si>
  <si>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</si>
  <si>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</si>
  <si>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</si>
  <si>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</si>
  <si>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</si>
  <si>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</si>
  <si>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</si>
  <si>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</si>
  <si>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</si>
  <si>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</si>
  <si>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</si>
  <si>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</si>
  <si>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</si>
  <si>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</si>
  <si>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</si>
  <si>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</si>
  <si>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</si>
  <si>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</si>
  <si>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</si>
  <si>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</si>
  <si>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</si>
  <si>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</si>
  <si>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</si>
  <si>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</si>
  <si>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</si>
  <si>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</si>
  <si>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</si>
  <si>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</si>
  <si>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</si>
  <si>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</si>
  <si>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</si>
  <si>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</si>
  <si>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</si>
  <si>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</si>
  <si>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</si>
  <si>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</si>
  <si>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</si>
  <si>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</si>
  <si>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</si>
  <si>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</si>
  <si>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</si>
  <si>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</si>
  <si>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</si>
  <si>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</si>
  <si>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</si>
  <si>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</si>
  <si>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</si>
  <si>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</si>
  <si>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</si>
  <si>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</si>
  <si>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</si>
  <si>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</si>
  <si>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</si>
  <si>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</si>
  <si>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</si>
  <si>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</si>
  <si>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</si>
  <si>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</si>
  <si>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</si>
  <si>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</si>
  <si>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</si>
  <si>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</si>
  <si>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</si>
  <si>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</si>
  <si>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</si>
  <si>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</si>
  <si>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</si>
  <si>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</si>
  <si>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</si>
  <si>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</si>
  <si>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</si>
  <si>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</si>
  <si>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</si>
  <si>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</si>
  <si>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</si>
  <si>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</si>
  <si>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</si>
  <si>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</si>
  <si>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</si>
  <si>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</si>
  <si>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</si>
  <si>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</si>
  <si>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</si>
  <si>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</si>
  <si>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</si>
  <si>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</si>
  <si>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</si>
  <si>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</si>
  <si>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</si>
  <si>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</si>
  <si>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</si>
  <si>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</si>
  <si>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</si>
  <si>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</si>
  <si>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</si>
  <si>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</si>
  <si>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</si>
  <si>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</si>
  <si>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</si>
  <si>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</si>
  <si>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</si>
  <si>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</si>
  <si>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</si>
  <si>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</si>
  <si>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</si>
  <si>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</si>
  <si>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</si>
  <si>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</si>
  <si>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</si>
  <si>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</si>
  <si>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</si>
  <si>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</si>
  <si>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</si>
  <si>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</si>
  <si>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</si>
  <si>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</si>
  <si>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</si>
  <si>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</si>
  <si>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</si>
  <si>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</si>
  <si>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</si>
  <si>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</si>
  <si>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</si>
  <si>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</si>
  <si>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</si>
  <si>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</si>
  <si>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</si>
  <si>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</si>
  <si>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</si>
  <si>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</si>
  <si>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</si>
  <si>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</si>
  <si>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</si>
  <si>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</si>
  <si>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</si>
  <si>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</si>
  <si>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</si>
  <si>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</si>
  <si>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</si>
  <si>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</si>
  <si>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</si>
  <si>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</si>
  <si>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</si>
  <si>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</si>
  <si>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</si>
  <si>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</si>
  <si>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</si>
  <si>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</si>
  <si>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</si>
  <si>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</si>
  <si>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</si>
  <si>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</si>
  <si>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</si>
  <si>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</si>
  <si>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</si>
  <si>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</si>
  <si>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</si>
  <si>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</si>
  <si>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</si>
  <si>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</si>
  <si>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</si>
  <si>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</si>
  <si>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</si>
  <si>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</si>
  <si>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</si>
  <si>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</si>
  <si>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</si>
  <si>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</si>
  <si>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</si>
  <si>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</si>
  <si>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</si>
  <si>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</si>
  <si>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</si>
  <si>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</si>
  <si>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</si>
  <si>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</si>
  <si>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</si>
  <si>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</si>
  <si>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</si>
  <si>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</si>
  <si>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</si>
  <si>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</si>
  <si>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</si>
  <si>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</si>
  <si>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</si>
  <si>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</si>
  <si>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</si>
  <si>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</si>
  <si>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</si>
  <si>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</si>
  <si>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</si>
  <si>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</si>
  <si>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</si>
  <si>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</si>
  <si>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</si>
  <si>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</si>
  <si>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</si>
  <si>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</si>
  <si>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</si>
  <si>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</si>
  <si>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</si>
  <si>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</si>
  <si>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</si>
  <si>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</si>
  <si>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</si>
  <si>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</si>
  <si>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</si>
  <si>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</si>
  <si>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</si>
  <si>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</si>
  <si>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</si>
  <si>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</si>
  <si>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</si>
  <si>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</si>
  <si>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</si>
  <si>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</si>
  <si>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</si>
  <si>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</si>
  <si>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</si>
  <si>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</si>
  <si>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</si>
  <si>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</si>
  <si>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</si>
  <si>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</si>
  <si>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</si>
  <si>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</si>
  <si>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</si>
  <si>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</si>
  <si>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</si>
  <si>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</si>
  <si>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</si>
  <si>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</si>
  <si>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</si>
  <si>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</si>
  <si>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</si>
  <si>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</si>
  <si>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</si>
  <si>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</si>
  <si>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</si>
  <si>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</si>
  <si>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</si>
  <si>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</si>
  <si>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</si>
  <si>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</si>
  <si>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</si>
  <si>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</si>
  <si>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</si>
  <si>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</si>
  <si>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</si>
  <si>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</si>
  <si>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</si>
  <si>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</si>
  <si>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</si>
  <si>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</si>
  <si>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</si>
  <si>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</si>
  <si>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</si>
  <si>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</si>
  <si>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</si>
  <si>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</si>
  <si>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</si>
  <si>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</si>
  <si>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</si>
  <si>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</si>
  <si>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</si>
  <si>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</si>
  <si>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</si>
  <si>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</si>
  <si>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</si>
  <si>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</si>
  <si>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</si>
  <si>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</si>
  <si>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</si>
  <si>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</si>
  <si>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</si>
  <si>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</si>
  <si>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</si>
  <si>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</si>
  <si>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</si>
  <si>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</si>
  <si>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</si>
  <si>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</si>
  <si>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</si>
  <si>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</si>
  <si>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</si>
  <si>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</si>
  <si>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</si>
  <si>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</si>
  <si>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</si>
  <si>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</si>
  <si>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</si>
  <si>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</si>
  <si>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</si>
  <si>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</si>
  <si>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</si>
  <si>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</si>
  <si>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</si>
  <si>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</si>
  <si>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</si>
  <si>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</si>
  <si>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</si>
  <si>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</si>
  <si>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</si>
  <si>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</si>
  <si>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</si>
  <si>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</si>
  <si>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</si>
  <si>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</si>
  <si>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</si>
  <si>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</si>
  <si>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</si>
  <si>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</si>
  <si>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</si>
  <si>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</si>
  <si>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</si>
  <si>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</si>
  <si>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</si>
  <si>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</si>
  <si>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</si>
  <si>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</si>
  <si>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</si>
  <si>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</si>
  <si>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</si>
  <si>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</si>
  <si>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</si>
  <si>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</si>
  <si>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</si>
  <si>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</si>
  <si>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</si>
  <si>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</si>
  <si>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</si>
  <si>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</si>
  <si>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</si>
  <si>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</si>
  <si>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</si>
  <si>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</si>
  <si>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</si>
  <si>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</si>
  <si>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</si>
  <si>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</si>
  <si>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</si>
  <si>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</si>
  <si>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</si>
  <si>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</si>
  <si>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</si>
  <si>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</si>
  <si>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</si>
  <si>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</si>
  <si>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</si>
  <si>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</si>
  <si>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</si>
  <si>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</si>
  <si>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</si>
  <si>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</si>
  <si>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</si>
  <si>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</si>
  <si>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</si>
  <si>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</si>
  <si>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</si>
  <si>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</si>
  <si>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</si>
  <si>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</si>
  <si>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</si>
  <si>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</si>
  <si>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</si>
  <si>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</si>
  <si>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</si>
  <si>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</si>
  <si>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</si>
  <si>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</si>
  <si>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</si>
  <si>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</si>
  <si>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</si>
  <si>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</si>
  <si>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</si>
  <si>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</si>
  <si>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</si>
  <si>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</si>
  <si>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</si>
  <si>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</si>
  <si>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</si>
  <si>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</si>
  <si>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</si>
  <si>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</si>
  <si>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</si>
  <si>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</si>
  <si>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</si>
  <si>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</si>
  <si>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</si>
  <si>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</si>
  <si>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</si>
  <si>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</si>
  <si>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</si>
  <si>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</si>
  <si>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</si>
  <si>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</si>
  <si>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</si>
  <si>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</si>
  <si>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</si>
  <si>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</si>
  <si>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</si>
  <si>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</si>
  <si>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</si>
  <si>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</si>
  <si>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</si>
  <si>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</si>
  <si>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</si>
  <si>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</si>
  <si>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</si>
  <si>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</si>
  <si>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</si>
  <si>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</si>
  <si>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</si>
  <si>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</si>
  <si>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</si>
  <si>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</si>
  <si>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</si>
  <si>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</si>
  <si>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</si>
  <si>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</si>
  <si>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</si>
  <si>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</si>
  <si>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</si>
  <si>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</si>
  <si>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</si>
  <si>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</si>
  <si>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</si>
  <si>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</si>
  <si>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</si>
  <si>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</si>
  <si>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</si>
  <si>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</si>
  <si>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</si>
  <si>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</si>
  <si>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</si>
  <si>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</si>
  <si>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</si>
  <si>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</si>
  <si>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</si>
  <si>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</si>
  <si>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</si>
  <si>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</si>
  <si>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</si>
  <si>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</si>
  <si>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</si>
  <si>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</si>
  <si>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</si>
  <si>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</si>
  <si>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</si>
  <si>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</si>
  <si>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</si>
  <si>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</si>
  <si>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</si>
  <si>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</si>
  <si>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</si>
  <si>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</si>
  <si>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</si>
  <si>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</si>
  <si>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</si>
  <si>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</si>
  <si>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</si>
  <si>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</si>
  <si>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</si>
  <si>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</si>
  <si>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</si>
  <si>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</si>
  <si>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</si>
  <si>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</si>
  <si>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</si>
  <si>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</si>
  <si>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</si>
  <si>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</si>
  <si>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</si>
  <si>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</si>
  <si>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</si>
  <si>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</si>
  <si>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</si>
  <si>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</si>
  <si>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</si>
  <si>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</si>
  <si>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</si>
  <si>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</si>
  <si>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</si>
  <si>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</si>
  <si>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</si>
  <si>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</si>
  <si>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</si>
  <si>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</si>
  <si>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</si>
  <si>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</si>
  <si>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</si>
  <si>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</si>
  <si>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</si>
  <si>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</si>
  <si>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</si>
  <si>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</si>
  <si>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</si>
  <si>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</si>
  <si>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</si>
  <si>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</si>
  <si>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</si>
  <si>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</si>
  <si>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</si>
  <si>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</si>
  <si>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</si>
  <si>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</si>
  <si>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</si>
  <si>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</si>
  <si>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</si>
  <si>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</si>
  <si>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</si>
  <si>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</si>
  <si>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</si>
  <si>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</si>
  <si>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</si>
  <si>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</si>
  <si>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</si>
  <si>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</si>
  <si>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</si>
  <si>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</si>
  <si>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</si>
  <si>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</si>
  <si>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</si>
  <si>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</si>
  <si>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</si>
  <si>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</si>
  <si>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</si>
  <si>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</si>
  <si>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</si>
  <si>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</si>
  <si>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</si>
  <si>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</si>
  <si>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</si>
  <si>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</si>
  <si>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</si>
  <si>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</si>
  <si>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</si>
  <si>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</si>
  <si>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</si>
  <si>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</si>
  <si>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</si>
  <si>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</si>
  <si>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</si>
  <si>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</si>
  <si>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</si>
  <si>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</si>
  <si>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</si>
  <si>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</si>
  <si>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</si>
  <si>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</si>
  <si>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</si>
  <si>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</si>
  <si>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</si>
  <si>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</si>
  <si>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</si>
  <si>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</si>
  <si>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</si>
  <si>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</si>
  <si>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</si>
  <si>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</si>
  <si>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</si>
  <si>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</si>
  <si>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</si>
  <si>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</si>
  <si>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</si>
  <si>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</si>
  <si>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</si>
  <si>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</si>
  <si>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</si>
  <si>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</si>
  <si>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</si>
  <si>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</si>
  <si>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</si>
  <si>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</si>
  <si>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</si>
  <si>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</si>
  <si>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</si>
  <si>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</si>
  <si>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</si>
  <si>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</si>
  <si>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</si>
  <si>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</si>
  <si>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</si>
  <si>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</si>
  <si>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</si>
  <si>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</si>
  <si>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</si>
  <si>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</si>
  <si>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</si>
  <si>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</si>
  <si>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</si>
  <si>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</si>
  <si>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</si>
  <si>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</si>
  <si>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</si>
  <si>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</si>
  <si>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</si>
  <si>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</si>
  <si>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</si>
  <si>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</si>
  <si>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</si>
  <si>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</si>
  <si>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</si>
  <si>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</si>
  <si>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</si>
  <si>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</si>
  <si>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</si>
  <si>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</si>
  <si>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</si>
  <si>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</si>
  <si>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</si>
  <si>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</si>
  <si>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</si>
  <si>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</si>
  <si>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</si>
  <si>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</si>
  <si>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</si>
  <si>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</si>
  <si>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</si>
  <si>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</si>
  <si>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</si>
  <si>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</si>
  <si>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</si>
  <si>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</si>
  <si>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</si>
  <si>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</si>
  <si>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</si>
  <si>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</si>
  <si>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</si>
  <si>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</si>
  <si>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</si>
  <si>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</si>
  <si>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</si>
  <si>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</si>
  <si>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</si>
  <si>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</si>
  <si>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</si>
  <si>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</si>
  <si>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</si>
  <si>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</si>
  <si>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</si>
  <si>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</si>
  <si>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</si>
  <si>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</si>
  <si>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</si>
  <si>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</si>
  <si>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</si>
  <si>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</si>
  <si>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</si>
  <si>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</si>
  <si>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</si>
  <si>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</si>
  <si>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</si>
  <si>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</si>
  <si>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</si>
  <si>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</si>
  <si>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</si>
  <si>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</si>
  <si>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</si>
  <si>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</si>
  <si>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</si>
  <si>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</si>
  <si>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</si>
  <si>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</si>
  <si>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</si>
  <si>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</si>
  <si>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</si>
  <si>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</si>
  <si>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</si>
  <si>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</si>
  <si>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</si>
  <si>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</si>
  <si>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</si>
  <si>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</si>
  <si>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</si>
  <si>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</si>
  <si>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</si>
  <si>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</si>
  <si>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</si>
  <si>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</si>
  <si>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</si>
  <si>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</si>
  <si>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</si>
  <si>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</si>
  <si>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</si>
  <si>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</si>
  <si>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</si>
  <si>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</si>
  <si>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</si>
  <si>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</si>
  <si>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</si>
  <si>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</si>
  <si>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</si>
  <si>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</si>
  <si>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</si>
  <si>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</si>
  <si>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</si>
  <si>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</si>
  <si>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</si>
  <si>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</si>
  <si>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</si>
  <si>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</si>
  <si>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</si>
  <si>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</si>
  <si>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</si>
  <si>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</si>
  <si>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</si>
  <si>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</si>
  <si>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</si>
  <si>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</si>
  <si>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</si>
  <si>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</si>
  <si>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</si>
  <si>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</si>
  <si>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</si>
  <si>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</si>
  <si>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</si>
  <si>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</si>
  <si>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</si>
  <si>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</si>
  <si>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</si>
  <si>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</si>
  <si>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</si>
  <si>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</si>
  <si>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</si>
  <si>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</si>
  <si>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</si>
  <si>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</si>
  <si>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</si>
  <si>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</si>
  <si>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</si>
  <si>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</si>
  <si>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</si>
  <si>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</si>
  <si>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</si>
  <si>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</si>
  <si>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</si>
  <si>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</si>
  <si>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</si>
  <si>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</si>
  <si>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</si>
  <si>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</si>
  <si>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</si>
  <si>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</si>
  <si>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</si>
  <si>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</si>
  <si>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</si>
  <si>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</si>
  <si>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</si>
  <si>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</si>
  <si>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</si>
  <si>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</si>
  <si>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</si>
  <si>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</si>
  <si>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</si>
  <si>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</si>
  <si>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</si>
  <si>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</si>
  <si>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</si>
  <si>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</si>
  <si>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</si>
  <si>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</si>
  <si>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</si>
  <si>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</si>
  <si>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</si>
  <si>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</si>
  <si>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</si>
  <si>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</si>
  <si>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</si>
  <si>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</si>
  <si>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</si>
  <si>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</si>
  <si>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</si>
  <si>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</si>
  <si>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</si>
  <si>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</si>
  <si>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</si>
  <si>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</si>
  <si>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</si>
  <si>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</si>
  <si>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</si>
  <si>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</si>
  <si>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</si>
  <si>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</si>
  <si>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</si>
  <si>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</si>
  <si>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</si>
  <si>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</si>
  <si>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</si>
  <si>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</si>
  <si>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</si>
  <si>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</si>
  <si>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</si>
  <si>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</si>
  <si>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</si>
  <si>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</si>
  <si>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</si>
  <si>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</si>
  <si>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</si>
  <si>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</si>
  <si>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</si>
  <si>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</si>
  <si>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</si>
  <si>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</si>
  <si>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</si>
  <si>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</si>
  <si>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</si>
  <si>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</si>
  <si>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</si>
  <si>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</si>
  <si>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</si>
  <si>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</si>
  <si>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</si>
  <si>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</si>
  <si>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</si>
  <si>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</si>
  <si>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</si>
  <si>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</si>
  <si>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</si>
  <si>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</si>
  <si>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</si>
  <si>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</si>
  <si>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</si>
  <si>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</si>
  <si>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</si>
  <si>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</si>
  <si>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</si>
  <si>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</si>
  <si>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</si>
  <si>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</si>
  <si>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</si>
  <si>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</si>
  <si>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</si>
  <si>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</si>
  <si>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</si>
  <si>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</si>
  <si>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</si>
  <si>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</si>
  <si>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</si>
  <si>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</si>
  <si>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</si>
  <si>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</si>
  <si>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</si>
  <si>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</si>
  <si>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</si>
  <si>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</si>
  <si>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</si>
  <si>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</si>
  <si>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</si>
  <si>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</si>
  <si>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</si>
  <si>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</si>
  <si>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FONADE</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</si>
  <si>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</si>
  <si>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</si>
  <si>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</si>
  <si>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</si>
  <si>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</si>
  <si>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</si>
  <si>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</si>
  <si>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</si>
  <si>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</si>
  <si>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</si>
  <si>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</si>
  <si>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</si>
  <si>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</si>
  <si>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</si>
  <si>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</si>
  <si>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</si>
  <si>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</si>
  <si>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</si>
  <si>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</si>
  <si>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</si>
  <si>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</si>
  <si>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</si>
  <si>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</si>
  <si>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</si>
  <si>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</si>
  <si>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</si>
  <si>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</si>
  <si>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2021-13-10000348</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</si>
  <si>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</si>
  <si>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0234/2018</t>
  </si>
  <si>
    <t>0418/2018</t>
  </si>
  <si>
    <t>0425/2017</t>
  </si>
  <si>
    <t>0902/2016</t>
  </si>
  <si>
    <t>0524-2014</t>
  </si>
  <si>
    <t>0342-2017</t>
  </si>
  <si>
    <t>0208/2019</t>
  </si>
  <si>
    <t>2111461</t>
  </si>
  <si>
    <t>2123421</t>
  </si>
  <si>
    <t>2120986</t>
  </si>
  <si>
    <t>FPI-12117</t>
  </si>
  <si>
    <t>FPI-13-472</t>
  </si>
  <si>
    <t>0540-2014</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</si>
  <si>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DESAROLLO INFANTIL EN MEDIO FAMILIAR  Y  CENTRO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</si>
  <si>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CENTROS DE DESARROLLO  INFANTIL</t>
  </si>
  <si>
    <t>PRESTAR EL SERVICIO DE DEARROLLO INFANTIL DE CENTROS DE DESARROLLO INFANTIL - CDI- Y DESARROLLO INFANTIL  EN MEDIO DAMILIAR -DIMF- DE CONFORMIDAD  CON EL MANUAL OPERATIVO DE LA MODALIDAD  INSTITUCIONAL  Y LAS DIRECTRICES ESTABLECIDAS  POR EL ICBF, EN ARMONIA CON LA POLITICA DE ESTADO PARA EL DESARROLLOINTEGRAL DE LA PRIMERA INFANCIA DE CERO A SIEMPRE</t>
  </si>
  <si>
    <t xml:space="preserve">PRESTAR ATENCION INTEGRAL  EN EDUCACION INICIAL, CUIDADO Y NUTRICION A LOS NIÑOS Y NIÑAS MENORES DE CINCO (5) AÑOS EN CONDICION DE VULNERABILIDAD , VINCULADOS AL PROGRAMA DE ATENCION INTEGRAL A LA PRIMERA INFAN}CIA -  PAIPI, EN TRANSITO A LA ESTRATEGIA DE CERO A SIEMPRE , A TRAVES DE PROPUESTA DE INTERVENCIONES,  OPORTUNAS , PERTINENTES Y DE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</si>
</sst>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48576"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2705</v>
      </c>
      <c r="D15" s="35"/>
      <c r="E15" s="35"/>
      <c r="F15" s="5"/>
      <c r="G15" s="32" t="s">
        <v>1168</v>
      </c>
      <c r="H15" s="102" t="s">
        <v>208</v>
      </c>
      <c r="I15" s="32" t="s">
        <v>2624</v>
      </c>
      <c r="J15" s="107"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237"/>
      <c r="I20" s="137" t="s">
        <v>208</v>
      </c>
      <c r="J20" s="138" t="s">
        <v>232</v>
      </c>
      <c r="K20" s="139">
        <v>2178856163</v>
      </c>
      <c r="L20" s="140"/>
      <c r="M20" s="140">
        <v>44561</v>
      </c>
      <c r="N20" s="124">
        <f>+(M20-L20)/30</f>
        <v>1485.3666666666666</v>
      </c>
      <c r="O20" s="127"/>
      <c r="U20" s="123"/>
      <c r="V20" s="104">
        <f ca="1">NOW()</f>
        <v>44194.178690277775</v>
      </c>
      <c r="W20" s="104">
        <f ca="1">NOW()</f>
        <v>44194.178690277775</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CORPORACION EDUCATIVA COLEGIO GRAN COLOMBIA</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2706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2707</v>
      </c>
      <c r="E48" s="134">
        <v>43313</v>
      </c>
      <c r="F48" s="134">
        <v>43404</v>
      </c>
      <c r="G48" s="148">
        <f>IF(AND(E48&lt;&gt;"",F48&lt;&gt;""),((F48-E48)/30),"")</f>
        <v>3.0333333333333332</v>
      </c>
      <c r="H48" s="114" t="s">
        <v>2720</v>
      </c>
      <c r="I48" s="113" t="s">
        <v>208</v>
      </c>
      <c r="J48" s="113" t="s">
        <v>232</v>
      </c>
      <c r="K48" s="115">
        <v>1260432648</v>
      </c>
      <c r="L48" s="116" t="s">
        <v>1148</v>
      </c>
      <c r="M48" s="111">
        <v>1</v>
      </c>
      <c r="N48" s="116" t="s">
        <v>27</v>
      </c>
      <c r="O48" s="116" t="s">
        <v>1148</v>
      </c>
      <c r="P48" s="78"/>
    </row>
    <row r="49" spans="1:16" s="6" customFormat="1" ht="24.75" customHeight="1" x14ac:dyDescent="0.25">
      <c r="A49" s="132">
        <v>2</v>
      </c>
      <c r="B49" s="109" t="s">
        <v>2676</v>
      </c>
      <c r="C49" s="116" t="s">
        <v>31</v>
      </c>
      <c r="D49" s="113" t="s">
        <v>2708</v>
      </c>
      <c r="E49" s="134">
        <v>43405</v>
      </c>
      <c r="F49" s="134">
        <v>43441</v>
      </c>
      <c r="G49" s="148">
        <f t="shared" ref="G49:G50" si="2">IF(AND(E49&lt;&gt;"",F49&lt;&gt;""),((F49-E49)/30),"")</f>
        <v>1.2</v>
      </c>
      <c r="H49" s="114" t="s">
        <v>2678</v>
      </c>
      <c r="I49" s="113" t="s">
        <v>208</v>
      </c>
      <c r="J49" s="113" t="s">
        <v>232</v>
      </c>
      <c r="K49" s="115">
        <v>425061316</v>
      </c>
      <c r="L49" s="116" t="s">
        <v>1148</v>
      </c>
      <c r="M49" s="111">
        <v>1</v>
      </c>
      <c r="N49" s="116" t="s">
        <v>27</v>
      </c>
      <c r="O49" s="116" t="s">
        <v>1148</v>
      </c>
      <c r="P49" s="78"/>
    </row>
    <row r="50" spans="1:16" s="6" customFormat="1" ht="24.75" customHeight="1" x14ac:dyDescent="0.25">
      <c r="A50" s="132">
        <v>3</v>
      </c>
      <c r="B50" s="109" t="s">
        <v>2676</v>
      </c>
      <c r="C50" s="116" t="s">
        <v>31</v>
      </c>
      <c r="D50" s="113" t="s">
        <v>2709</v>
      </c>
      <c r="E50" s="134">
        <v>43085</v>
      </c>
      <c r="F50" s="134">
        <v>43312</v>
      </c>
      <c r="G50" s="148">
        <f t="shared" si="2"/>
        <v>7.5666666666666664</v>
      </c>
      <c r="H50" s="114" t="s">
        <v>2721</v>
      </c>
      <c r="I50" s="113" t="s">
        <v>208</v>
      </c>
      <c r="J50" s="113" t="s">
        <v>232</v>
      </c>
      <c r="K50" s="115">
        <v>2615896170</v>
      </c>
      <c r="L50" s="116" t="s">
        <v>1148</v>
      </c>
      <c r="M50" s="111">
        <v>1</v>
      </c>
      <c r="N50" s="116" t="s">
        <v>27</v>
      </c>
      <c r="O50" s="116" t="s">
        <v>1148</v>
      </c>
      <c r="P50" s="78"/>
    </row>
    <row r="51" spans="1:16" s="6" customFormat="1" ht="24.75" customHeight="1" outlineLevel="1" x14ac:dyDescent="0.25">
      <c r="A51" s="132">
        <v>4</v>
      </c>
      <c r="B51" s="109" t="s">
        <v>2676</v>
      </c>
      <c r="C51" s="116" t="s">
        <v>31</v>
      </c>
      <c r="D51" s="113" t="s">
        <v>2710</v>
      </c>
      <c r="E51" s="134">
        <v>42720</v>
      </c>
      <c r="F51" s="134">
        <v>43084</v>
      </c>
      <c r="G51" s="148">
        <f t="shared" ref="G51:G107" si="3">IF(AND(E51&lt;&gt;"",F51&lt;&gt;""),((F51-E51)/30),"")</f>
        <v>12.133333333333333</v>
      </c>
      <c r="H51" s="114" t="s">
        <v>2680</v>
      </c>
      <c r="I51" s="113" t="s">
        <v>208</v>
      </c>
      <c r="J51" s="113" t="s">
        <v>232</v>
      </c>
      <c r="K51" s="115">
        <v>4307482342</v>
      </c>
      <c r="L51" s="116" t="s">
        <v>1148</v>
      </c>
      <c r="M51" s="111">
        <v>1</v>
      </c>
      <c r="N51" s="116" t="s">
        <v>27</v>
      </c>
      <c r="O51" s="116" t="s">
        <v>1148</v>
      </c>
      <c r="P51" s="78"/>
    </row>
    <row r="52" spans="1:16" s="7" customFormat="1" ht="24.75" customHeight="1" outlineLevel="1" x14ac:dyDescent="0.25">
      <c r="A52" s="133">
        <v>5</v>
      </c>
      <c r="B52" s="109" t="s">
        <v>2676</v>
      </c>
      <c r="C52" s="116" t="s">
        <v>31</v>
      </c>
      <c r="D52" s="113" t="s">
        <v>2711</v>
      </c>
      <c r="E52" s="134">
        <v>42003</v>
      </c>
      <c r="F52" s="134">
        <v>42368</v>
      </c>
      <c r="G52" s="148">
        <f t="shared" si="3"/>
        <v>12.166666666666666</v>
      </c>
      <c r="H52" s="114" t="s">
        <v>2681</v>
      </c>
      <c r="I52" s="113" t="s">
        <v>208</v>
      </c>
      <c r="J52" s="113" t="s">
        <v>232</v>
      </c>
      <c r="K52" s="115">
        <v>2686174634</v>
      </c>
      <c r="L52" s="116" t="s">
        <v>26</v>
      </c>
      <c r="M52" s="111">
        <v>0.5</v>
      </c>
      <c r="N52" s="116" t="s">
        <v>27</v>
      </c>
      <c r="O52" s="116" t="s">
        <v>1148</v>
      </c>
      <c r="P52" s="79"/>
    </row>
    <row r="53" spans="1:16" s="7" customFormat="1" ht="24.75" customHeight="1" outlineLevel="1" x14ac:dyDescent="0.25">
      <c r="A53" s="133">
        <v>6</v>
      </c>
      <c r="B53" s="109" t="s">
        <v>2676</v>
      </c>
      <c r="C53" s="116" t="s">
        <v>31</v>
      </c>
      <c r="D53" s="113" t="s">
        <v>2712</v>
      </c>
      <c r="E53" s="134">
        <v>42401</v>
      </c>
      <c r="F53" s="134">
        <v>42674</v>
      </c>
      <c r="G53" s="148">
        <f t="shared" si="3"/>
        <v>9.1</v>
      </c>
      <c r="H53" s="114" t="s">
        <v>2679</v>
      </c>
      <c r="I53" s="165" t="s">
        <v>208</v>
      </c>
      <c r="J53" s="165" t="s">
        <v>232</v>
      </c>
      <c r="K53" s="166">
        <v>4019466423</v>
      </c>
      <c r="L53" s="116" t="s">
        <v>1148</v>
      </c>
      <c r="M53" s="111">
        <v>1</v>
      </c>
      <c r="N53" s="116" t="s">
        <v>27</v>
      </c>
      <c r="O53" s="116" t="s">
        <v>1148</v>
      </c>
      <c r="P53" s="79"/>
    </row>
    <row r="54" spans="1:16" s="7" customFormat="1" ht="24.75" customHeight="1" outlineLevel="1" x14ac:dyDescent="0.25">
      <c r="A54" s="133">
        <v>7</v>
      </c>
      <c r="B54" s="109" t="s">
        <v>2676</v>
      </c>
      <c r="C54" s="116" t="s">
        <v>31</v>
      </c>
      <c r="D54" s="113" t="s">
        <v>2713</v>
      </c>
      <c r="E54" s="134">
        <v>43493</v>
      </c>
      <c r="F54" s="134">
        <v>43814</v>
      </c>
      <c r="G54" s="148">
        <f t="shared" si="3"/>
        <v>10.7</v>
      </c>
      <c r="H54" s="114" t="s">
        <v>2722</v>
      </c>
      <c r="I54" s="113" t="s">
        <v>208</v>
      </c>
      <c r="J54" s="113" t="s">
        <v>233</v>
      </c>
      <c r="K54" s="112">
        <v>2347098514</v>
      </c>
      <c r="L54" s="116" t="s">
        <v>1148</v>
      </c>
      <c r="M54" s="111">
        <v>1</v>
      </c>
      <c r="N54" s="116" t="s">
        <v>27</v>
      </c>
      <c r="O54" s="116" t="s">
        <v>1148</v>
      </c>
      <c r="P54" s="79"/>
    </row>
    <row r="55" spans="1:16" s="7" customFormat="1" ht="24.75" customHeight="1" outlineLevel="1" x14ac:dyDescent="0.25">
      <c r="A55" s="133">
        <v>8</v>
      </c>
      <c r="B55" s="109" t="s">
        <v>2677</v>
      </c>
      <c r="C55" s="116" t="s">
        <v>31</v>
      </c>
      <c r="D55" s="113" t="s">
        <v>2714</v>
      </c>
      <c r="E55" s="134">
        <v>40791</v>
      </c>
      <c r="F55" s="134">
        <v>40953</v>
      </c>
      <c r="G55" s="148">
        <f t="shared" si="3"/>
        <v>5.4</v>
      </c>
      <c r="H55" s="114" t="s">
        <v>2723</v>
      </c>
      <c r="I55" s="113" t="s">
        <v>208</v>
      </c>
      <c r="J55" s="113" t="s">
        <v>218</v>
      </c>
      <c r="K55" s="112">
        <v>79226784</v>
      </c>
      <c r="L55" s="116" t="s">
        <v>1148</v>
      </c>
      <c r="M55" s="111">
        <v>1</v>
      </c>
      <c r="N55" s="116" t="s">
        <v>27</v>
      </c>
      <c r="O55" s="116" t="s">
        <v>26</v>
      </c>
      <c r="P55" s="79"/>
    </row>
    <row r="56" spans="1:16" s="7" customFormat="1" ht="24.75" customHeight="1" outlineLevel="1" x14ac:dyDescent="0.25">
      <c r="A56" s="133">
        <v>9</v>
      </c>
      <c r="B56" s="109" t="s">
        <v>2677</v>
      </c>
      <c r="C56" s="116" t="s">
        <v>31</v>
      </c>
      <c r="D56" s="113" t="s">
        <v>2715</v>
      </c>
      <c r="E56" s="134">
        <v>41186</v>
      </c>
      <c r="F56" s="134">
        <v>41258</v>
      </c>
      <c r="G56" s="148">
        <f t="shared" si="3"/>
        <v>2.4</v>
      </c>
      <c r="H56" s="114" t="s">
        <v>2723</v>
      </c>
      <c r="I56" s="113" t="s">
        <v>208</v>
      </c>
      <c r="J56" s="113" t="s">
        <v>218</v>
      </c>
      <c r="K56" s="112">
        <v>53507674</v>
      </c>
      <c r="L56" s="116" t="s">
        <v>1148</v>
      </c>
      <c r="M56" s="111">
        <v>1</v>
      </c>
      <c r="N56" s="116" t="s">
        <v>27</v>
      </c>
      <c r="O56" s="116" t="s">
        <v>1148</v>
      </c>
      <c r="P56" s="79"/>
    </row>
    <row r="57" spans="1:16" s="7" customFormat="1" ht="24.75" customHeight="1" outlineLevel="1" x14ac:dyDescent="0.25">
      <c r="A57" s="133">
        <v>10</v>
      </c>
      <c r="B57" s="64" t="s">
        <v>2677</v>
      </c>
      <c r="C57" s="116" t="s">
        <v>31</v>
      </c>
      <c r="D57" s="113" t="s">
        <v>2716</v>
      </c>
      <c r="E57" s="134">
        <v>40996</v>
      </c>
      <c r="F57" s="134">
        <v>41089</v>
      </c>
      <c r="G57" s="148">
        <f t="shared" si="3"/>
        <v>3.1</v>
      </c>
      <c r="H57" s="114" t="s">
        <v>2723</v>
      </c>
      <c r="I57" s="113" t="s">
        <v>208</v>
      </c>
      <c r="J57" s="113" t="s">
        <v>218</v>
      </c>
      <c r="K57" s="115">
        <v>71812930</v>
      </c>
      <c r="L57" s="116" t="s">
        <v>1148</v>
      </c>
      <c r="M57" s="111">
        <v>1</v>
      </c>
      <c r="N57" s="116" t="s">
        <v>27</v>
      </c>
      <c r="O57" s="116" t="s">
        <v>1148</v>
      </c>
      <c r="P57" s="79"/>
    </row>
    <row r="58" spans="1:16" s="7" customFormat="1" ht="24.75" customHeight="1" outlineLevel="1" x14ac:dyDescent="0.25">
      <c r="A58" s="133">
        <v>11</v>
      </c>
      <c r="B58" s="64" t="s">
        <v>2677</v>
      </c>
      <c r="C58" s="116" t="s">
        <v>31</v>
      </c>
      <c r="D58" s="113" t="s">
        <v>2717</v>
      </c>
      <c r="E58" s="134">
        <v>40280</v>
      </c>
      <c r="F58" s="134">
        <v>40527</v>
      </c>
      <c r="G58" s="148">
        <f t="shared" si="3"/>
        <v>8.2333333333333325</v>
      </c>
      <c r="H58" s="114" t="s">
        <v>2681</v>
      </c>
      <c r="I58" s="113" t="s">
        <v>208</v>
      </c>
      <c r="J58" s="113" t="s">
        <v>218</v>
      </c>
      <c r="K58" s="115">
        <v>1131198641</v>
      </c>
      <c r="L58" s="116" t="s">
        <v>1148</v>
      </c>
      <c r="M58" s="111">
        <v>1</v>
      </c>
      <c r="N58" s="116" t="s">
        <v>27</v>
      </c>
      <c r="O58" s="116" t="s">
        <v>26</v>
      </c>
      <c r="P58" s="79"/>
    </row>
    <row r="59" spans="1:16" s="7" customFormat="1" ht="24.75" customHeight="1" outlineLevel="1" x14ac:dyDescent="0.25">
      <c r="A59" s="133">
        <v>12</v>
      </c>
      <c r="B59" s="64" t="s">
        <v>2677</v>
      </c>
      <c r="C59" s="116" t="s">
        <v>31</v>
      </c>
      <c r="D59" s="113" t="s">
        <v>2718</v>
      </c>
      <c r="E59" s="134">
        <v>40644</v>
      </c>
      <c r="F59" s="134">
        <v>40752</v>
      </c>
      <c r="G59" s="148">
        <f t="shared" si="3"/>
        <v>3.6</v>
      </c>
      <c r="H59" s="114" t="s">
        <v>2681</v>
      </c>
      <c r="I59" s="113" t="s">
        <v>208</v>
      </c>
      <c r="J59" s="113" t="s">
        <v>218</v>
      </c>
      <c r="K59" s="115">
        <v>61024383</v>
      </c>
      <c r="L59" s="116" t="s">
        <v>1148</v>
      </c>
      <c r="M59" s="111">
        <v>1</v>
      </c>
      <c r="N59" s="116" t="s">
        <v>27</v>
      </c>
      <c r="O59" s="116" t="s">
        <v>1148</v>
      </c>
      <c r="P59" s="79"/>
    </row>
    <row r="60" spans="1:16" s="7" customFormat="1" ht="24.75" customHeight="1" outlineLevel="1" x14ac:dyDescent="0.25">
      <c r="A60" s="133">
        <v>13</v>
      </c>
      <c r="B60" s="64" t="s">
        <v>2677</v>
      </c>
      <c r="C60" s="116" t="s">
        <v>31</v>
      </c>
      <c r="D60" s="113" t="s">
        <v>2719</v>
      </c>
      <c r="E60" s="134">
        <v>42003</v>
      </c>
      <c r="F60" s="134">
        <v>42368</v>
      </c>
      <c r="G60" s="148">
        <f t="shared" si="3"/>
        <v>12.166666666666666</v>
      </c>
      <c r="H60" s="114" t="s">
        <v>2681</v>
      </c>
      <c r="I60" s="113" t="s">
        <v>208</v>
      </c>
      <c r="J60" s="113" t="s">
        <v>233</v>
      </c>
      <c r="K60" s="112">
        <v>1649209650</v>
      </c>
      <c r="L60" s="116" t="s">
        <v>26</v>
      </c>
      <c r="M60" s="111">
        <v>0.5</v>
      </c>
      <c r="N60" s="116" t="s">
        <v>27</v>
      </c>
      <c r="O60" s="116" t="s">
        <v>1148</v>
      </c>
      <c r="P60" s="79"/>
    </row>
    <row r="61" spans="1:16" s="7" customFormat="1" ht="24.75" customHeight="1" outlineLevel="1" x14ac:dyDescent="0.25">
      <c r="A61" s="133">
        <v>14</v>
      </c>
      <c r="B61" s="64"/>
      <c r="C61" s="116"/>
      <c r="D61" s="113"/>
      <c r="E61" s="134"/>
      <c r="F61" s="134"/>
      <c r="G61" s="148" t="str">
        <f t="shared" si="3"/>
        <v/>
      </c>
      <c r="H61" s="114"/>
      <c r="I61" s="113"/>
      <c r="J61" s="113"/>
      <c r="K61" s="115"/>
      <c r="L61" s="116"/>
      <c r="M61" s="111"/>
      <c r="N61" s="116"/>
      <c r="O61" s="116"/>
      <c r="P61" s="79"/>
    </row>
    <row r="62" spans="1:16" s="7" customFormat="1" ht="24.75" customHeight="1" outlineLevel="1" x14ac:dyDescent="0.25">
      <c r="A62" s="133">
        <v>15</v>
      </c>
      <c r="B62" s="64"/>
      <c r="C62" s="116"/>
      <c r="D62" s="113"/>
      <c r="E62" s="134"/>
      <c r="F62" s="134"/>
      <c r="G62" s="148" t="str">
        <f t="shared" si="3"/>
        <v/>
      </c>
      <c r="H62" s="114"/>
      <c r="I62" s="113"/>
      <c r="J62" s="113"/>
      <c r="K62" s="115"/>
      <c r="L62" s="116"/>
      <c r="M62" s="111"/>
      <c r="N62" s="116"/>
      <c r="O62" s="116"/>
      <c r="P62" s="79"/>
    </row>
    <row r="63" spans="1:16" s="7" customFormat="1" ht="24.75" customHeight="1" outlineLevel="1" x14ac:dyDescent="0.25">
      <c r="A63" s="133">
        <v>16</v>
      </c>
      <c r="B63" s="64"/>
      <c r="C63" s="116"/>
      <c r="D63" s="113"/>
      <c r="E63" s="134"/>
      <c r="F63" s="134"/>
      <c r="G63" s="148" t="str">
        <f t="shared" si="3"/>
        <v/>
      </c>
      <c r="H63" s="114"/>
      <c r="I63" s="113"/>
      <c r="J63" s="113"/>
      <c r="K63" s="115"/>
      <c r="L63" s="116"/>
      <c r="M63" s="111"/>
      <c r="N63" s="116"/>
      <c r="O63" s="116"/>
      <c r="P63" s="79"/>
    </row>
    <row r="64" spans="1:16" s="7" customFormat="1" ht="24.75" customHeight="1" outlineLevel="1" x14ac:dyDescent="0.25">
      <c r="A64" s="133">
        <v>17</v>
      </c>
      <c r="B64" s="64"/>
      <c r="C64" s="116"/>
      <c r="D64" s="113"/>
      <c r="E64" s="134"/>
      <c r="F64" s="134"/>
      <c r="G64" s="148" t="str">
        <f t="shared" si="3"/>
        <v/>
      </c>
      <c r="H64" s="114"/>
      <c r="I64" s="113"/>
      <c r="J64" s="113"/>
      <c r="K64" s="115"/>
      <c r="L64" s="116"/>
      <c r="M64" s="111"/>
      <c r="N64" s="116"/>
      <c r="O64" s="116"/>
      <c r="P64" s="79"/>
    </row>
    <row r="65" spans="1:16" s="7" customFormat="1" ht="24.75" customHeight="1" outlineLevel="1" x14ac:dyDescent="0.25">
      <c r="A65" s="133">
        <v>18</v>
      </c>
      <c r="B65" s="64"/>
      <c r="C65" s="116"/>
      <c r="D65" s="113"/>
      <c r="E65" s="134"/>
      <c r="F65" s="134"/>
      <c r="G65" s="148" t="str">
        <f t="shared" si="3"/>
        <v/>
      </c>
      <c r="H65" s="114"/>
      <c r="I65" s="113"/>
      <c r="J65" s="113"/>
      <c r="K65" s="115"/>
      <c r="L65" s="116"/>
      <c r="M65" s="111"/>
      <c r="N65" s="116"/>
      <c r="O65" s="116"/>
      <c r="P65" s="79"/>
    </row>
    <row r="66" spans="1:16" s="7" customFormat="1" ht="24.75" customHeight="1" outlineLevel="1" x14ac:dyDescent="0.25">
      <c r="A66" s="133">
        <v>19</v>
      </c>
      <c r="B66" s="64"/>
      <c r="C66" s="65"/>
      <c r="D66" s="63"/>
      <c r="E66" s="134"/>
      <c r="F66" s="134"/>
      <c r="G66" s="148"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8"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8"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8"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8"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8"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8"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8"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8"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8"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8"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8"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8"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2682</v>
      </c>
      <c r="E114" s="167">
        <v>43885</v>
      </c>
      <c r="F114" s="167">
        <v>44196</v>
      </c>
      <c r="G114" s="148">
        <f>IF(AND(E114&lt;&gt;"",F114&lt;&gt;""),((F114-E114)/30),"")</f>
        <v>10.366666666666667</v>
      </c>
      <c r="H114" s="114" t="s">
        <v>2695</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2683</v>
      </c>
      <c r="E115" s="167">
        <v>43885</v>
      </c>
      <c r="F115" s="167">
        <v>44196</v>
      </c>
      <c r="G115" s="148">
        <f t="shared" ref="G115:G116" si="4">IF(AND(E115&lt;&gt;"",F115&lt;&gt;""),((F115-E115)/30),"")</f>
        <v>10.366666666666667</v>
      </c>
      <c r="H115" s="114" t="s">
        <v>2695</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2684</v>
      </c>
      <c r="E116" s="167">
        <v>43888</v>
      </c>
      <c r="F116" s="167">
        <v>44196</v>
      </c>
      <c r="G116" s="148">
        <f t="shared" si="4"/>
        <v>10.266666666666667</v>
      </c>
      <c r="H116" s="114" t="s">
        <v>2695</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2685</v>
      </c>
      <c r="E117" s="167">
        <v>43885</v>
      </c>
      <c r="F117" s="167">
        <v>44196</v>
      </c>
      <c r="G117" s="148">
        <f t="shared" ref="G117:G159" si="5">IF(AND(E117&lt;&gt;"",F117&lt;&gt;""),((F117-E117)/30),"")</f>
        <v>10.366666666666667</v>
      </c>
      <c r="H117" s="114" t="s">
        <v>2695</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2686</v>
      </c>
      <c r="E118" s="167">
        <v>43885</v>
      </c>
      <c r="F118" s="167">
        <v>44196</v>
      </c>
      <c r="G118" s="148">
        <f t="shared" si="5"/>
        <v>10.366666666666667</v>
      </c>
      <c r="H118" s="114" t="s">
        <v>2696</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2687</v>
      </c>
      <c r="E119" s="167">
        <v>43885</v>
      </c>
      <c r="F119" s="167">
        <v>44196</v>
      </c>
      <c r="G119" s="148">
        <f t="shared" si="5"/>
        <v>10.366666666666667</v>
      </c>
      <c r="H119" s="114" t="s">
        <v>2697</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2688</v>
      </c>
      <c r="E120" s="167">
        <v>43885</v>
      </c>
      <c r="F120" s="113" t="s">
        <v>2689</v>
      </c>
      <c r="G120" s="148">
        <f t="shared" si="5"/>
        <v>10.366666666666667</v>
      </c>
      <c r="H120" s="114" t="s">
        <v>2698</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2690</v>
      </c>
      <c r="E121" s="167">
        <v>43885</v>
      </c>
      <c r="F121" s="113" t="s">
        <v>2689</v>
      </c>
      <c r="G121" s="148">
        <f t="shared" si="5"/>
        <v>10.366666666666667</v>
      </c>
      <c r="H121" s="114" t="s">
        <v>2699</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2691</v>
      </c>
      <c r="E122" s="167">
        <v>43885</v>
      </c>
      <c r="F122" s="113" t="s">
        <v>2689</v>
      </c>
      <c r="G122" s="148">
        <f t="shared" si="5"/>
        <v>10.366666666666667</v>
      </c>
      <c r="H122" s="114" t="s">
        <v>2698</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2692</v>
      </c>
      <c r="E123" s="134">
        <v>44172</v>
      </c>
      <c r="F123" s="134">
        <v>44773</v>
      </c>
      <c r="G123" s="148">
        <f t="shared" si="5"/>
        <v>20.033333333333335</v>
      </c>
      <c r="H123" s="114" t="s">
        <v>2700</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2693</v>
      </c>
      <c r="E124" s="134">
        <v>44172</v>
      </c>
      <c r="F124" s="134">
        <v>44773</v>
      </c>
      <c r="G124" s="148">
        <f t="shared" si="5"/>
        <v>20.033333333333335</v>
      </c>
      <c r="H124" s="114" t="s">
        <v>2700</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2694</v>
      </c>
      <c r="E125" s="134">
        <v>44176</v>
      </c>
      <c r="F125" s="134">
        <v>44773</v>
      </c>
      <c r="G125" s="148">
        <f t="shared" si="5"/>
        <v>19.899999999999999</v>
      </c>
      <c r="H125" s="114" t="s">
        <v>2700</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2668</v>
      </c>
      <c r="C179" s="185"/>
      <c r="D179" s="185"/>
      <c r="E179" s="159">
        <v>0.02</v>
      </c>
      <c r="F179" s="158">
        <v>0.03</v>
      </c>
      <c r="G179" s="153">
        <f>IF(F179&gt;0,SUM(E179+F179),"")</f>
        <v>0.05</v>
      </c>
      <c r="H179" s="5"/>
      <c r="I179" s="185" t="s">
        <v>2670</v>
      </c>
      <c r="J179" s="185"/>
      <c r="K179" s="185"/>
      <c r="L179" s="185"/>
      <c r="M179" s="160">
        <v>0.03</v>
      </c>
      <c r="O179" s="8"/>
      <c r="Q179" s="19"/>
      <c r="R179" s="147">
        <f>IF(M179&gt;0,SUM(L179+M179),"")</f>
        <v>0.03</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108942808.15000001</v>
      </c>
      <c r="F185" s="92"/>
      <c r="G185" s="93"/>
      <c r="H185" s="88"/>
      <c r="I185" s="90" t="s">
        <v>2627</v>
      </c>
      <c r="J185" s="154">
        <f>+SUM(M179:M183)</f>
        <v>0.03</v>
      </c>
      <c r="K185" s="230" t="s">
        <v>2628</v>
      </c>
      <c r="L185" s="230"/>
      <c r="M185" s="94">
        <f>+J185*(SUM(K20:K35))</f>
        <v>65365684.890000001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9" t="s">
        <v>2636</v>
      </c>
      <c r="C192" s="189"/>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2701</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2702</v>
      </c>
      <c r="J211" s="27" t="s">
        <v>2622</v>
      </c>
      <c r="K211" s="169" t="s">
        <v>2702</v>
      </c>
      <c r="L211" s="21"/>
      <c r="M211" s="21"/>
      <c r="N211" s="21"/>
      <c r="O211" s="8"/>
    </row>
    <row r="212" spans="1:15" x14ac:dyDescent="0.25">
      <c r="A212" s="9"/>
      <c r="B212" s="27" t="s">
        <v>2619</v>
      </c>
      <c r="C212" s="136" t="s">
        <v>2701</v>
      </c>
      <c r="D212" s="21"/>
      <c r="G212" s="27" t="s">
        <v>2621</v>
      </c>
      <c r="H212" s="170" t="s">
        <v>2703</v>
      </c>
      <c r="J212" s="27" t="s">
        <v>2623</v>
      </c>
      <c r="K212" s="169"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2020-12-29T06:53:33Z</cp:lastPrinted>
  <dcterms:created xsi:type="dcterms:W3CDTF">2020-10-14T21:57:42Z</dcterms:created>
  <dcterms:modified xsi:type="dcterms:W3CDTF">2020-12-29T09:17:56Z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