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<sst xmlns="http://schemas.openxmlformats.org/spreadsheetml/2006/main" count="3187" uniqueCount="2708">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</sst>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I19" zoomScale="85" zoomScaleNormal="85" zoomScaleSheetLayoutView="40" zoomScalePageLayoutView="40" workbookViewId="0">
      <selection activeCell="K28" sqref="K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2653</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7" t="str">
        <f>HYPERLINK("#MI_Oferente_Singular!A114","CAPACIDAD RESIDUAL")</f>
        <v>CAPACIDAD RESIDUAL</v>
      </c>
      <c r="F8" s="248"/>
      <c r="G8" s="24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7" t="str">
        <f>HYPERLINK("#MI_Oferente_Singular!A162","TALENTO HUMANO")</f>
        <v>TALENTO HUMANO</v>
      </c>
      <c r="F9" s="248"/>
      <c r="G9" s="24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7" t="str">
        <f>HYPERLINK("#MI_Oferente_Singular!F162","INFRAESTRUCTURA")</f>
        <v>INFRAESTRUCTURA</v>
      </c>
      <c r="F10" s="248"/>
      <c r="G10" s="24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2707</v>
      </c>
      <c r="D15" s="35"/>
      <c r="E15" s="35"/>
      <c r="F15" s="5"/>
      <c r="G15" s="32" t="s">
        <v>1168</v>
      </c>
      <c r="H15" s="103" t="s">
        <v>459</v>
      </c>
      <c r="I15" s="32" t="s">
        <v>2624</v>
      </c>
      <c r="J15" s="108" t="s">
        <v>2626</v>
      </c>
      <c r="L15" s="231" t="s">
        <v>8</v>
      </c>
      <c r="M15" s="23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0"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250"/>
      <c r="I20" s="145" t="s">
        <v>459</v>
      </c>
      <c r="J20" s="146" t="s">
        <v>469</v>
      </c>
      <c r="K20" s="147">
        <v>4034677283</v>
      </c>
      <c r="L20" s="148"/>
      <c r="M20" s="148">
        <v>44561</v>
      </c>
      <c r="N20" s="131">
        <f>+(M20-L20)/30</f>
        <v>1485.3666666666666</v>
      </c>
      <c r="O20" s="134"/>
      <c r="U20" s="130"/>
      <c r="V20" s="105">
        <f ca="1">NOW()</f>
        <v>44194.929458217593</v>
      </c>
      <c r="W20" s="105">
        <f ca="1">NOW()</f>
        <v>44194.929458217593</v>
      </c>
    </row>
    <row r="21" spans="1:23" ht="30" customHeight="1" outlineLevel="1" x14ac:dyDescent="0.25">
      <c r="A21" s="9"/>
      <c r="B21" s="71"/>
      <c r="C21" s="5"/>
      <c r="D21" s="5"/>
      <c r="E21" s="5"/>
      <c r="F21" s="5"/>
      <c r="G21" s="5"/>
      <c r="H21" s="70"/>
      <c r="I21" s="145" t="s">
        <v>459</v>
      </c>
      <c r="J21" s="146" t="s">
        <v>464</v>
      </c>
      <c r="K21" s="147"/>
      <c r="L21" s="148"/>
      <c r="M21" s="148"/>
      <c r="N21" s="131">
        <f t="shared" ref="N21:N35" si="0">+(M21-L21)/30</f>
        <v>0</v>
      </c>
      <c r="O21" s="135"/>
    </row>
    <row r="22" spans="1:23" ht="30" customHeight="1" outlineLevel="1" x14ac:dyDescent="0.25">
      <c r="A22" s="9"/>
      <c r="B22" s="71"/>
      <c r="C22" s="5"/>
      <c r="D22" s="5"/>
      <c r="E22" s="5"/>
      <c r="F22" s="5"/>
      <c r="G22" s="5"/>
      <c r="H22" s="70"/>
      <c r="I22" s="145" t="s">
        <v>459</v>
      </c>
      <c r="J22" s="146" t="s">
        <v>468</v>
      </c>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5"/>
      <c r="I37" s="126"/>
      <c r="J37" s="126"/>
      <c r="K37" s="126"/>
      <c r="L37" s="126"/>
      <c r="M37" s="126"/>
      <c r="N37" s="126"/>
      <c r="O37" s="127"/>
    </row>
    <row r="38" spans="1:16" ht="21" customHeight="1" x14ac:dyDescent="0.25">
      <c r="A38" s="9"/>
      <c r="B38" s="245" t="str">
        <f>VLOOKUP(B20,EAS!A2:B1439,2,0)</f>
        <v>FUNDACION PARA EL DESARROLLO SOCIAL INTEGRAL SIGLA FUNPRODESI</v>
      </c>
      <c r="C38" s="245"/>
      <c r="D38" s="245"/>
      <c r="E38" s="245"/>
      <c r="F38" s="245"/>
      <c r="G38" s="5"/>
      <c r="H38" s="128"/>
      <c r="I38" s="254" t="s">
        <v>7</v>
      </c>
      <c r="J38" s="254"/>
      <c r="K38" s="254"/>
      <c r="L38" s="254"/>
      <c r="M38" s="254"/>
      <c r="N38" s="254"/>
      <c r="O38" s="129"/>
    </row>
    <row r="39" spans="1:16" ht="42.95" customHeight="1" thickBot="1" x14ac:dyDescent="0.3">
      <c r="A39" s="10"/>
      <c r="B39" s="11"/>
      <c r="C39" s="11"/>
      <c r="D39" s="11"/>
      <c r="E39" s="11"/>
      <c r="F39" s="11"/>
      <c r="G39" s="11"/>
      <c r="H39" s="10"/>
      <c r="I39" s="240" t="s">
        <v>2706</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2654</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2655</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2659</v>
      </c>
      <c r="B163" s="215"/>
      <c r="C163" s="215"/>
      <c r="D163" s="215"/>
      <c r="E163" s="216"/>
      <c r="F163" s="217" t="s">
        <v>2660</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2657</v>
      </c>
      <c r="C168" s="241"/>
      <c r="D168" s="241"/>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2667</v>
      </c>
      <c r="B172" s="212"/>
      <c r="C172" s="212"/>
      <c r="D172" s="212"/>
      <c r="E172" s="212"/>
      <c r="F172" s="212"/>
      <c r="G172" s="212"/>
      <c r="H172" s="212"/>
      <c r="I172" s="212"/>
      <c r="J172" s="212"/>
      <c r="K172" s="212"/>
      <c r="L172" s="212"/>
      <c r="M172" s="212"/>
      <c r="N172" s="212"/>
      <c r="O172" s="213"/>
      <c r="P172" s="76"/>
    </row>
    <row r="173" spans="1:28" ht="15" customHeight="1" x14ac:dyDescent="0.25">
      <c r="A173" s="205" t="s">
        <v>2673</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2668</v>
      </c>
      <c r="C176" s="232"/>
      <c r="D176" s="232"/>
      <c r="E176" s="232"/>
      <c r="F176" s="232"/>
      <c r="G176" s="232"/>
      <c r="H176" s="20"/>
      <c r="I176" s="185" t="s">
        <v>2674</v>
      </c>
      <c r="J176" s="186"/>
      <c r="K176" s="186"/>
      <c r="L176" s="186"/>
      <c r="M176" s="18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2671</v>
      </c>
      <c r="O177" s="8"/>
      <c r="Q177" s="19"/>
      <c r="R177" s="19"/>
      <c r="S177" s="19"/>
      <c r="T177" s="19"/>
      <c r="U177" s="19"/>
      <c r="V177" s="19"/>
      <c r="W177" s="19"/>
      <c r="X177" s="19"/>
      <c r="Y177" s="19"/>
      <c r="Z177" s="19"/>
      <c r="AA177" s="19"/>
      <c r="AB177" s="19"/>
    </row>
    <row r="178" spans="1:28" ht="23.25" x14ac:dyDescent="0.25">
      <c r="A178" s="9"/>
      <c r="B178" s="236"/>
      <c r="C178" s="237"/>
      <c r="D178" s="238"/>
      <c r="E178" s="163"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60"/>
      <c r="Z178" s="161" t="str">
        <f>IF(Y178&gt;0,SUM(E180+Y178),"")</f>
        <v/>
      </c>
      <c r="AA178" s="19"/>
      <c r="AB178" s="19"/>
    </row>
    <row r="179" spans="1:28" ht="23.25" x14ac:dyDescent="0.25">
      <c r="A179" s="9"/>
      <c r="B179" s="198" t="s">
        <v>2668</v>
      </c>
      <c r="C179" s="198"/>
      <c r="D179" s="198"/>
      <c r="E179" s="167">
        <v>0.02</v>
      </c>
      <c r="F179" s="166">
        <v>0.02</v>
      </c>
      <c r="G179" s="161">
        <f>IF(F179&gt;0,SUM(E179+F179),"")</f>
        <v>0.04</v>
      </c>
      <c r="H179" s="5"/>
      <c r="I179" s="198" t="s">
        <v>2670</v>
      </c>
      <c r="J179" s="198"/>
      <c r="K179" s="198"/>
      <c r="L179" s="198"/>
      <c r="M179" s="168"/>
      <c r="O179" s="8"/>
      <c r="Q179" s="19"/>
      <c r="R179" s="155" t="str">
        <f>IF(M179&gt;0,SUM(L179+M179),"")</f>
        <v/>
      </c>
      <c r="T179" s="19"/>
      <c r="U179" s="244" t="s">
        <v>1166</v>
      </c>
      <c r="V179" s="244"/>
      <c r="W179" s="244"/>
      <c r="X179" s="24">
        <v>0.02</v>
      </c>
      <c r="Y179" s="160"/>
      <c r="Z179" s="161" t="str">
        <f>IF(Y179&gt;0,SUM(E181+Y179),"")</f>
        <v/>
      </c>
      <c r="AA179" s="19"/>
      <c r="AB179" s="19"/>
    </row>
    <row r="180" spans="1:28" ht="23.25" hidden="1" x14ac:dyDescent="0.25">
      <c r="A180" s="9"/>
      <c r="B180" s="184"/>
      <c r="C180" s="184"/>
      <c r="D180" s="184"/>
      <c r="E180" s="165"/>
      <c r="H180" s="5"/>
      <c r="I180" s="184"/>
      <c r="J180" s="184"/>
      <c r="K180" s="184"/>
      <c r="L180" s="184"/>
      <c r="M180" s="5"/>
      <c r="O180" s="8"/>
      <c r="Q180" s="19"/>
      <c r="R180" s="155" t="str">
        <f>IF(S180&gt;0,SUM(L180+S180),"")</f>
        <v/>
      </c>
      <c r="S180" s="160"/>
      <c r="T180" s="19"/>
      <c r="U180" s="244" t="s">
        <v>1167</v>
      </c>
      <c r="V180" s="244"/>
      <c r="W180" s="244"/>
      <c r="X180" s="24">
        <v>0.03</v>
      </c>
      <c r="Y180" s="160"/>
      <c r="Z180" s="161" t="str">
        <f>IF(Y180&gt;0,SUM(E182+Y180),"")</f>
        <v/>
      </c>
      <c r="AA180" s="19"/>
      <c r="AB180" s="19"/>
    </row>
    <row r="181" spans="1:28" ht="23.25" hidden="1" x14ac:dyDescent="0.25">
      <c r="A181" s="9"/>
      <c r="B181" s="184"/>
      <c r="C181" s="184"/>
      <c r="D181" s="184"/>
      <c r="E181" s="165"/>
      <c r="H181" s="5"/>
      <c r="I181" s="184"/>
      <c r="J181" s="184"/>
      <c r="K181" s="184"/>
      <c r="L181" s="18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84"/>
      <c r="C182" s="184"/>
      <c r="D182" s="184"/>
      <c r="E182" s="165"/>
      <c r="H182" s="5"/>
      <c r="I182" s="184"/>
      <c r="J182" s="184"/>
      <c r="K182" s="184"/>
      <c r="L182" s="18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161387091.31999999</v>
      </c>
      <c r="F185" s="92"/>
      <c r="G185" s="93"/>
      <c r="H185" s="88"/>
      <c r="I185" s="90" t="s">
        <v>2627</v>
      </c>
      <c r="J185" s="162">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02" t="s">
        <v>2636</v>
      </c>
      <c r="C192" s="202"/>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42" t="s">
        <v>2658</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4fb10211-09fb-4e80-9f0b-184718d5d98c"/>
    <ds:schemaRef ds:uri="http://purl.org/dc/terms/"/>
    <ds:schemaRef ds:uri="http://schemas.microsoft.com/office/infopath/2007/PartnerControls"/>
    <ds:schemaRef ds:uri="http://schemas.microsoft.com/office/2006/documentManagement/types"/>
    <ds:schemaRef ds:uri="http://www.w3.org/XML/1998/namespace"/>
    <ds:schemaRef ds:uri="http://schemas.microsoft.com/office/2006/metadata/properties"/>
    <ds:schemaRef ds:uri="http://purl.org/dc/dcmitype/"/>
    <ds:schemaRef ds:uri="http://schemas.openxmlformats.org/package/2006/metadata/core-propertie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2020-12-30T02:56:50Z</cp:lastPrinted>
  <dcterms:created xsi:type="dcterms:W3CDTF">2020-10-14T21:57:42Z</dcterms:created>
  <dcterms:modified xsi:type="dcterms:W3CDTF">2020-12-30T03:18:30Z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