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Singular_Formato_Manifestacion_de_interes_Default\"/>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230" windowHeight="2760" tabRatio="611"/>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<sst xmlns="http://schemas.openxmlformats.org/spreadsheetml/2006/main" count="3131" uniqueCount="2697">
  <si>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</si>
  <si>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</si>
  <si>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</si>
  <si>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</si>
  <si>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</si>
  <si>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</si>
  <si>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</si>
  <si>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</si>
  <si>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</si>
  <si>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</si>
  <si>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</si>
  <si>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</si>
  <si>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</si>
  <si>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</si>
  <si>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</si>
  <si>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</si>
  <si>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</si>
  <si>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</si>
  <si>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</si>
  <si>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</si>
  <si>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</si>
  <si>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</si>
  <si>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</si>
  <si>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</si>
  <si>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</si>
  <si>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</si>
  <si>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</si>
  <si>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</si>
  <si>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</si>
  <si>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</si>
  <si>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</si>
  <si>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</si>
  <si>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</si>
  <si>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</si>
  <si>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</si>
  <si>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</si>
  <si>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</si>
  <si>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</si>
  <si>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</si>
  <si>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</si>
  <si>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</si>
  <si>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</si>
  <si>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</si>
  <si>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</si>
  <si>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</si>
  <si>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</si>
  <si>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</si>
  <si>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</si>
  <si>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</si>
  <si>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</si>
  <si>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</si>
  <si>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</si>
  <si>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</si>
  <si>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</si>
  <si>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</si>
  <si>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</si>
  <si>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</si>
  <si>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</si>
  <si>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</si>
  <si>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</si>
  <si>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</si>
  <si>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</si>
  <si>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</si>
  <si>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</si>
  <si>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</si>
  <si>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</si>
  <si>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</si>
  <si>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</si>
  <si>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</si>
  <si>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</si>
  <si>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</si>
  <si>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</si>
  <si>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</si>
  <si>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</si>
  <si>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</si>
  <si>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</si>
  <si>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</si>
  <si>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</si>
  <si>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</si>
  <si>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</si>
  <si>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</si>
  <si>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</si>
  <si>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</si>
  <si>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</si>
  <si>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</si>
  <si>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</si>
  <si>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</si>
  <si>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</si>
  <si>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</si>
  <si>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</si>
  <si>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</si>
  <si>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</si>
  <si>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</si>
  <si>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</si>
  <si>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</si>
  <si>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</si>
  <si>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</si>
  <si>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</si>
  <si>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</si>
  <si>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</si>
  <si>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</si>
  <si>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</si>
  <si>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</si>
  <si>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</si>
  <si>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</si>
  <si>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</si>
  <si>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</si>
  <si>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</si>
  <si>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</si>
  <si>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</si>
  <si>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</si>
  <si>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</si>
  <si>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</si>
  <si>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</si>
  <si>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</si>
  <si>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</si>
  <si>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</si>
  <si>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</si>
  <si>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</si>
  <si>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</si>
  <si>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</si>
  <si>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</si>
  <si>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</si>
  <si>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</si>
  <si>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</si>
  <si>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</si>
  <si>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</si>
  <si>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</si>
  <si>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</si>
  <si>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</si>
  <si>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</si>
  <si>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</si>
  <si>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</si>
  <si>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</si>
  <si>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</si>
  <si>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</si>
  <si>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</si>
  <si>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</si>
  <si>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</si>
  <si>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</si>
  <si>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</si>
  <si>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</si>
  <si>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</si>
  <si>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</si>
  <si>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</si>
  <si>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</si>
  <si>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</si>
  <si>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</si>
  <si>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</si>
  <si>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</si>
  <si>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</si>
  <si>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</si>
  <si>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</si>
  <si>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</si>
  <si>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</si>
  <si>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</si>
  <si>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</si>
  <si>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</si>
  <si>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</si>
  <si>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</si>
  <si>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</si>
  <si>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</si>
  <si>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</si>
  <si>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</si>
  <si>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</si>
  <si>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</si>
  <si>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</si>
  <si>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</si>
  <si>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</si>
  <si>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</si>
  <si>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</si>
  <si>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</si>
  <si>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</si>
  <si>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</si>
  <si>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</si>
  <si>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</si>
  <si>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</si>
  <si>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</si>
  <si>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</si>
  <si>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</si>
  <si>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</si>
  <si>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</si>
  <si>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</si>
  <si>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</si>
  <si>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</si>
  <si>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</si>
  <si>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</si>
  <si>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</si>
  <si>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</si>
  <si>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</si>
  <si>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</si>
  <si>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</si>
  <si>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</si>
  <si>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</si>
  <si>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</si>
  <si>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</si>
  <si>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</si>
  <si>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</si>
  <si>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</si>
  <si>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</si>
  <si>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</si>
  <si>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</si>
  <si>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</si>
  <si>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</si>
  <si>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</si>
  <si>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</si>
  <si>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</si>
  <si>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</si>
  <si>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</si>
  <si>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</si>
  <si>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</si>
  <si>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</si>
  <si>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</si>
  <si>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</si>
  <si>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</si>
  <si>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</si>
  <si>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</si>
  <si>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</si>
  <si>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</si>
  <si>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</si>
  <si>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</si>
  <si>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</si>
  <si>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</si>
  <si>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</si>
  <si>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</si>
  <si>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</si>
  <si>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</si>
  <si>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</si>
  <si>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</si>
  <si>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</si>
  <si>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</si>
  <si>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</si>
  <si>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</si>
  <si>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</si>
  <si>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</si>
  <si>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</si>
  <si>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</si>
  <si>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</si>
  <si>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</si>
  <si>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</si>
  <si>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</si>
  <si>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</si>
  <si>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</si>
  <si>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</si>
  <si>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</si>
  <si>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</si>
  <si>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</si>
  <si>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</si>
  <si>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</si>
  <si>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</si>
  <si>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</si>
  <si>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</si>
  <si>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</si>
  <si>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</si>
  <si>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</si>
  <si>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</si>
  <si>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</si>
  <si>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</si>
  <si>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</si>
  <si>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</si>
  <si>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</si>
  <si>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</si>
  <si>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</si>
  <si>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</si>
  <si>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</si>
  <si>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</si>
  <si>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</si>
  <si>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</si>
  <si>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</si>
  <si>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</si>
  <si>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</si>
  <si>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</si>
  <si>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</si>
  <si>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</si>
  <si>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</si>
  <si>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</si>
  <si>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</si>
  <si>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</si>
  <si>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</si>
  <si>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</si>
  <si>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</si>
  <si>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</si>
  <si>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</si>
  <si>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</si>
  <si>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</si>
  <si>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</si>
  <si>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</si>
  <si>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</si>
  <si>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</si>
  <si>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</si>
  <si>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</si>
  <si>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</si>
  <si>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</si>
  <si>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</si>
  <si>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</si>
  <si>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</si>
  <si>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</si>
  <si>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</si>
  <si>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</si>
  <si>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</si>
  <si>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</si>
  <si>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</si>
  <si>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</si>
  <si>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</si>
  <si>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</si>
  <si>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</si>
  <si>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</si>
  <si>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</si>
  <si>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</si>
  <si>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</si>
  <si>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</si>
  <si>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</si>
  <si>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</si>
  <si>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</si>
  <si>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</si>
  <si>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</si>
  <si>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</si>
  <si>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</si>
  <si>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</si>
  <si>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</si>
  <si>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</si>
  <si>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</si>
  <si>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</si>
  <si>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</si>
  <si>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</si>
  <si>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</si>
  <si>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</si>
  <si>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</si>
  <si>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</si>
  <si>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</si>
  <si>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</si>
  <si>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</si>
  <si>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</si>
  <si>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</si>
  <si>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</si>
  <si>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</si>
  <si>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</si>
  <si>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</si>
  <si>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</si>
  <si>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</si>
  <si>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</si>
  <si>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</si>
  <si>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</si>
  <si>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</si>
  <si>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</si>
  <si>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</si>
  <si>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</si>
  <si>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</si>
  <si>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</si>
  <si>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</si>
  <si>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</si>
  <si>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</si>
  <si>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</si>
  <si>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</si>
  <si>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</si>
  <si>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</si>
  <si>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</si>
  <si>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</si>
  <si>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</si>
  <si>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</si>
  <si>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</si>
  <si>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</si>
  <si>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</si>
  <si>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</si>
  <si>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</si>
  <si>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</si>
  <si>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</si>
  <si>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</si>
  <si>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</si>
  <si>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</si>
  <si>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</si>
  <si>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</si>
  <si>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</si>
  <si>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</si>
  <si>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</si>
  <si>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</si>
  <si>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</si>
  <si>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</si>
  <si>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</si>
  <si>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</si>
  <si>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</si>
  <si>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</si>
  <si>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</si>
  <si>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</si>
  <si>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</si>
  <si>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</si>
  <si>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</si>
  <si>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</si>
  <si>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</si>
  <si>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</si>
  <si>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</si>
  <si>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</si>
  <si>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</si>
  <si>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</si>
  <si>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</si>
  <si>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</si>
  <si>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</si>
  <si>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</si>
  <si>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</si>
  <si>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</si>
  <si>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</si>
  <si>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</si>
  <si>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</si>
  <si>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</si>
  <si>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</si>
  <si>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</si>
  <si>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</si>
  <si>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</si>
  <si>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</si>
  <si>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</si>
  <si>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</si>
  <si>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</si>
  <si>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</si>
  <si>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</si>
  <si>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</si>
  <si>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</si>
  <si>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</si>
  <si>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</si>
  <si>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</si>
  <si>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</si>
  <si>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</si>
  <si>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</si>
  <si>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</si>
  <si>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</si>
  <si>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</si>
  <si>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</si>
  <si>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</si>
  <si>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</si>
  <si>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</si>
  <si>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</si>
  <si>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</si>
  <si>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</si>
  <si>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</si>
  <si>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</si>
  <si>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</si>
  <si>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</si>
  <si>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</si>
  <si>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</si>
  <si>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</si>
  <si>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</si>
  <si>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</si>
  <si>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</si>
  <si>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</si>
  <si>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</si>
  <si>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</si>
  <si>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</si>
  <si>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</si>
  <si>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</si>
  <si>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</si>
  <si>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</si>
  <si>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</si>
  <si>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</si>
  <si>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</si>
  <si>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</si>
  <si>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</si>
  <si>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</si>
  <si>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</si>
  <si>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</si>
  <si>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</si>
  <si>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</si>
  <si>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</si>
  <si>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</si>
  <si>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</si>
  <si>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</si>
  <si>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</si>
  <si>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</si>
  <si>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</si>
  <si>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</si>
  <si>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</si>
  <si>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</si>
  <si>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</si>
  <si>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</si>
  <si>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</si>
  <si>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</si>
  <si>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</si>
  <si>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</si>
  <si>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</si>
  <si>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</si>
  <si>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</si>
  <si>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</si>
  <si>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</si>
  <si>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</si>
  <si>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</si>
  <si>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</si>
  <si>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</si>
  <si>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</si>
  <si>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</si>
  <si>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</si>
  <si>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</si>
  <si>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</si>
  <si>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</si>
  <si>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</si>
  <si>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</si>
  <si>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</si>
  <si>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</si>
  <si>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</si>
  <si>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</si>
  <si>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</si>
  <si>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</si>
  <si>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</si>
  <si>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</si>
  <si>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</si>
  <si>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</si>
  <si>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</si>
  <si>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</si>
  <si>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</si>
  <si>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</si>
  <si>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</si>
  <si>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</si>
  <si>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</si>
  <si>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</si>
  <si>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</si>
  <si>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</si>
  <si>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</si>
  <si>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</si>
  <si>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</si>
  <si>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</si>
  <si>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</si>
  <si>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</si>
  <si>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</si>
  <si>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</si>
  <si>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</si>
  <si>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</si>
  <si>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</si>
  <si>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</si>
  <si>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</si>
  <si>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</si>
  <si>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</si>
  <si>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</si>
  <si>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</si>
  <si>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</si>
  <si>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</si>
  <si>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</si>
  <si>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</si>
  <si>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</si>
  <si>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</si>
  <si>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</si>
  <si>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</si>
  <si>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</si>
  <si>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</si>
  <si>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</si>
  <si>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</si>
  <si>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</si>
  <si>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</si>
  <si>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</si>
  <si>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</si>
  <si>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</si>
  <si>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</si>
  <si>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</si>
  <si>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</si>
  <si>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</si>
  <si>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</si>
  <si>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</si>
  <si>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</si>
  <si>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</si>
  <si>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</si>
  <si>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</si>
  <si>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</si>
  <si>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</si>
  <si>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</si>
  <si>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</si>
  <si>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</si>
  <si>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</si>
  <si>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</si>
  <si>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</si>
  <si>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</si>
  <si>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</si>
  <si>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</si>
  <si>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</si>
  <si>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</si>
  <si>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</si>
  <si>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</si>
  <si>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</si>
  <si>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</si>
  <si>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</si>
  <si>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</si>
  <si>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</si>
  <si>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</si>
  <si>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</si>
  <si>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</si>
  <si>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</si>
  <si>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</si>
  <si>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</si>
  <si>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</si>
  <si>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</si>
  <si>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</si>
  <si>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</si>
  <si>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</si>
  <si>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</si>
  <si>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</si>
  <si>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</si>
  <si>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</si>
  <si>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</si>
  <si>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</si>
  <si>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</si>
  <si>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</si>
  <si>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</si>
  <si>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</si>
  <si>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</si>
  <si>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</si>
  <si>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</si>
  <si>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</si>
  <si>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</si>
  <si>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</si>
  <si>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</si>
  <si>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</si>
  <si>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</si>
  <si>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</si>
  <si>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</si>
  <si>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</si>
  <si>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</si>
  <si>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</si>
  <si>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</si>
  <si>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</si>
  <si>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</si>
  <si>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</si>
  <si>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</si>
  <si>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</si>
  <si>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</si>
  <si>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</si>
  <si>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</si>
  <si>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</si>
  <si>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</si>
  <si>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</si>
  <si>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</si>
  <si>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</si>
  <si>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</si>
  <si>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</si>
  <si>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</si>
  <si>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</si>
  <si>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</si>
  <si>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</si>
  <si>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</si>
  <si>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</si>
  <si>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</si>
  <si>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</si>
  <si>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</si>
  <si>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</si>
  <si>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</si>
  <si>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</si>
  <si>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</si>
  <si>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</si>
  <si>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</si>
  <si>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</si>
  <si>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</si>
  <si>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</si>
  <si>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</si>
  <si>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</si>
  <si>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</si>
  <si>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</si>
  <si>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</si>
  <si>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</si>
  <si>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</si>
  <si>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</si>
  <si>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</si>
  <si>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</si>
  <si>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</si>
  <si>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</si>
  <si>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</si>
  <si>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</si>
  <si>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</si>
  <si>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</si>
  <si>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</si>
  <si>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</si>
  <si>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</si>
  <si>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</si>
  <si>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</si>
  <si>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</si>
  <si>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</si>
  <si>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</si>
  <si>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</si>
  <si>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</si>
  <si>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</si>
  <si>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</si>
  <si>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</si>
  <si>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</si>
  <si>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</si>
  <si>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</si>
  <si>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</si>
  <si>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</si>
  <si>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</si>
  <si>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</si>
  <si>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</si>
  <si>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</si>
  <si>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</si>
  <si>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</si>
  <si>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</si>
  <si>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</si>
  <si>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</si>
  <si>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</si>
  <si>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</si>
  <si>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</si>
  <si>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</si>
  <si>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</si>
  <si>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</si>
  <si>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</si>
  <si>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</si>
  <si>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</si>
  <si>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</si>
  <si>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</si>
  <si>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</si>
  <si>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</si>
  <si>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</si>
  <si>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</si>
  <si>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</si>
  <si>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</si>
  <si>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</si>
  <si>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</si>
  <si>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</si>
  <si>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</si>
  <si>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</si>
  <si>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</si>
  <si>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</si>
  <si>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</si>
  <si>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</si>
  <si>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</si>
  <si>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</si>
  <si>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</si>
  <si>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</si>
  <si>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</si>
  <si>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</si>
  <si>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</si>
  <si>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</si>
  <si>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</si>
  <si>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</si>
  <si>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</si>
  <si>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</si>
  <si>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</si>
  <si>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</si>
  <si>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</si>
  <si>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</si>
  <si>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</si>
  <si>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</si>
  <si>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</si>
  <si>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</si>
  <si>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</si>
  <si>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</si>
  <si>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</si>
  <si>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</si>
  <si>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</si>
  <si>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</si>
  <si>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</si>
  <si>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</si>
  <si>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</si>
  <si>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</si>
  <si>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</si>
  <si>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</si>
  <si>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</si>
  <si>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</si>
  <si>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</si>
  <si>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</si>
  <si>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</si>
  <si>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</si>
  <si>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</si>
  <si>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</si>
  <si>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</si>
  <si>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</si>
  <si>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</si>
  <si>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</si>
  <si>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</si>
  <si>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</si>
  <si>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</si>
  <si>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</si>
  <si>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</si>
  <si>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</si>
  <si>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</si>
  <si>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</si>
  <si>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</si>
  <si>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</si>
  <si>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</si>
  <si>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</si>
  <si>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</si>
  <si>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</si>
  <si>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</si>
  <si>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</si>
  <si>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</si>
  <si>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</si>
  <si>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</si>
  <si>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</si>
  <si>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</si>
  <si>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</si>
  <si>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</si>
  <si>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</si>
  <si>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</si>
  <si>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</si>
  <si>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</si>
  <si>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</si>
  <si>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</si>
  <si>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</si>
  <si>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</si>
  <si>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</si>
  <si>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</si>
  <si>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</si>
  <si>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</si>
  <si>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</si>
  <si>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</si>
  <si>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</si>
  <si>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</si>
  <si>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</si>
  <si>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</si>
  <si>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</si>
  <si>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</si>
  <si>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</si>
  <si>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</si>
  <si>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</si>
  <si>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</si>
  <si>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</si>
  <si>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</si>
  <si>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</si>
  <si>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</si>
  <si>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</si>
  <si>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</si>
  <si>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</si>
  <si>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</si>
  <si>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</si>
  <si>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</si>
  <si>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</si>
  <si>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</si>
  <si>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</si>
  <si>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</si>
  <si>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</si>
  <si>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</si>
  <si>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</si>
  <si>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</si>
  <si>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</si>
  <si>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</si>
  <si>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</si>
  <si>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</si>
  <si>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</si>
  <si>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</si>
  <si>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</si>
  <si>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</si>
  <si>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</si>
  <si>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</si>
  <si>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</si>
  <si>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</si>
  <si>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</si>
  <si>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</si>
  <si>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</si>
  <si>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</si>
  <si>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</si>
  <si>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</si>
  <si>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</si>
  <si>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</si>
  <si>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</si>
  <si>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</si>
  <si>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</si>
  <si>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</si>
  <si>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</si>
  <si>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</si>
  <si>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</si>
  <si>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</si>
  <si>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</si>
  <si>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</si>
  <si>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</si>
  <si>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</si>
  <si>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</si>
  <si>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</si>
  <si>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</si>
  <si>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</si>
  <si>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</si>
  <si>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</si>
  <si>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</si>
  <si>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</si>
  <si>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</si>
  <si>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</si>
  <si>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</si>
  <si>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</si>
  <si>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</si>
  <si>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</si>
  <si>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</si>
  <si>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</si>
  <si>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</si>
  <si>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</si>
  <si>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</si>
  <si>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</si>
  <si>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</si>
  <si>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</si>
  <si>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</si>
  <si>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</si>
  <si>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</si>
  <si>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</si>
  <si>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</si>
  <si>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</si>
  <si>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</si>
  <si>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</si>
  <si>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</si>
  <si>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</si>
  <si>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</si>
  <si>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</si>
  <si>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</si>
  <si>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</si>
  <si>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</si>
  <si>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</si>
  <si>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</si>
  <si>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</si>
  <si>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</si>
  <si>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</si>
  <si>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</si>
  <si>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</si>
  <si>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</si>
  <si>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</si>
  <si>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</si>
  <si>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</si>
  <si>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</si>
  <si>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</si>
  <si>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</si>
  <si>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</si>
  <si>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</si>
  <si>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</si>
  <si>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</si>
  <si>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</si>
  <si>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</si>
  <si>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</si>
  <si>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</si>
  <si>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</si>
  <si>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</si>
  <si>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</si>
  <si>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</si>
  <si>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</si>
  <si>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</si>
  <si>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</si>
  <si>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</si>
  <si>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</si>
  <si>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</si>
  <si>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</si>
  <si>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</si>
  <si>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</si>
  <si>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</si>
  <si>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</si>
  <si>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</si>
  <si>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</si>
  <si>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</si>
  <si>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</si>
  <si>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</si>
  <si>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</si>
  <si>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</si>
  <si>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</si>
  <si>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</si>
  <si>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</si>
  <si>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</si>
  <si>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</si>
  <si>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</si>
  <si>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</si>
  <si>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</si>
  <si>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</si>
  <si>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</si>
  <si>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</si>
  <si>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</si>
  <si>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</si>
  <si>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</si>
  <si>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</si>
  <si>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</si>
  <si>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</si>
  <si>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</si>
  <si>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</si>
  <si>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</si>
  <si>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</si>
  <si>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</si>
  <si>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</si>
  <si>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</si>
  <si>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</si>
  <si>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</si>
  <si>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</si>
  <si>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</si>
  <si>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</si>
  <si>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</si>
  <si>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</si>
  <si>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</si>
  <si>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</si>
  <si>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</si>
  <si>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</si>
  <si>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</si>
  <si>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</si>
  <si>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</si>
  <si>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</si>
  <si>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</si>
  <si>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</si>
  <si>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</si>
  <si>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</si>
  <si>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</si>
  <si>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</si>
  <si>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</si>
  <si>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</si>
  <si>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</si>
  <si>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</si>
  <si>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</si>
  <si>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</si>
  <si>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</si>
  <si>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</si>
  <si>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</si>
  <si>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</si>
  <si>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</si>
  <si>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</si>
  <si>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</si>
  <si>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</si>
  <si>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</si>
  <si>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</si>
  <si>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</si>
  <si>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</si>
  <si>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</si>
  <si>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</si>
  <si>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</si>
  <si>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</si>
  <si>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</si>
  <si>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</si>
  <si>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</si>
  <si>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</si>
  <si>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</si>
  <si>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</si>
  <si>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</si>
  <si>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</si>
  <si>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</si>
  <si>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</si>
  <si>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</si>
  <si>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</si>
  <si>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</si>
  <si>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</si>
  <si>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</si>
  <si>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</si>
  <si>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</si>
  <si>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</si>
  <si>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</si>
  <si>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</si>
  <si>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</si>
  <si>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</si>
  <si>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</si>
  <si>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</si>
  <si>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</si>
  <si>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</si>
  <si>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</si>
  <si>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</si>
  <si>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</si>
  <si>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</si>
  <si>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</si>
  <si>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</si>
  <si>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</si>
  <si>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</si>
  <si>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</si>
  <si>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</si>
  <si>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</si>
  <si>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</si>
  <si>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</si>
  <si>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</si>
  <si>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</si>
  <si>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</si>
  <si>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</si>
  <si>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</si>
  <si>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</si>
  <si>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</si>
  <si>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</si>
  <si>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</si>
  <si>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</si>
  <si>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</si>
  <si>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</si>
  <si>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</si>
  <si>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</si>
  <si>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</si>
  <si>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</si>
  <si>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</si>
  <si>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</si>
  <si>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</si>
  <si>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</si>
  <si>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</si>
  <si>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</si>
  <si>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</si>
  <si>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</si>
  <si>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</si>
  <si>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</si>
  <si>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</si>
  <si>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</si>
  <si>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</si>
  <si>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</si>
  <si>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</si>
  <si>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</si>
  <si>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</si>
  <si>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</si>
  <si>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</si>
  <si>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</si>
  <si>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</si>
  <si>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</si>
  <si>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</si>
  <si>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</si>
  <si>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</si>
  <si>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</si>
  <si>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</si>
  <si>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</si>
  <si>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</si>
  <si>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</si>
  <si>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</si>
  <si>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</si>
  <si>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</si>
  <si>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</si>
  <si>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</si>
  <si>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</si>
  <si>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</si>
  <si>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</si>
  <si>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</si>
  <si>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</si>
  <si>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</si>
  <si>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</si>
  <si>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</si>
  <si>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</si>
  <si>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</si>
  <si>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</si>
  <si>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</si>
  <si>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</si>
  <si>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</si>
  <si>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</si>
  <si>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</si>
  <si>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</si>
  <si>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</si>
  <si>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</si>
  <si>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</si>
  <si>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</si>
  <si>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</si>
  <si>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</si>
  <si>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</si>
  <si>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</si>
  <si>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</si>
  <si>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</si>
  <si>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</si>
  <si>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</si>
  <si>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</si>
  <si>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</si>
  <si>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</si>
  <si>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</si>
  <si>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</si>
  <si>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</si>
  <si>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</si>
  <si>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</si>
  <si>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</si>
  <si>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</si>
  <si>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</si>
  <si>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</si>
  <si>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</si>
  <si>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</si>
  <si>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</si>
  <si>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</si>
  <si>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</si>
  <si>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</si>
  <si>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</si>
  <si>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</si>
  <si>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</si>
  <si>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</si>
  <si>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</si>
  <si>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</si>
  <si>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</si>
  <si>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</si>
  <si>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</si>
  <si>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</si>
  <si>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</si>
  <si>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</si>
  <si>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</si>
  <si>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</si>
  <si>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</si>
  <si>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</si>
  <si>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</si>
  <si>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</si>
  <si>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</si>
  <si>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</si>
  <si>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</si>
  <si>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</si>
  <si>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</si>
  <si>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</si>
  <si>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</si>
  <si>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</si>
  <si>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</si>
  <si>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</si>
  <si>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</si>
  <si>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</si>
  <si>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</si>
  <si>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</si>
  <si>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</si>
  <si>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</si>
  <si>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</si>
  <si>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</si>
  <si>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</si>
  <si>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</si>
  <si>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</si>
  <si>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</si>
  <si>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</si>
  <si>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</si>
  <si>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</si>
  <si>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</si>
  <si>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</si>
  <si>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</si>
  <si>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</si>
  <si>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</si>
  <si>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</si>
  <si>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</si>
  <si>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</si>
  <si>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</si>
  <si>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</si>
  <si>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</si>
  <si>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</si>
  <si>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</si>
  <si>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</si>
  <si>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</si>
  <si>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</si>
  <si>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</si>
  <si>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</si>
  <si>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</si>
  <si>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</si>
  <si>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</si>
  <si>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</si>
  <si>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</si>
  <si>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</si>
  <si>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</si>
  <si>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</si>
  <si>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</si>
  <si>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</si>
  <si>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</si>
  <si>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</si>
  <si>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</si>
  <si>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</si>
  <si>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</si>
  <si>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</si>
  <si>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</si>
  <si>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</si>
  <si>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</si>
  <si>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</si>
  <si>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</si>
  <si>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</si>
  <si>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</si>
  <si>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</si>
  <si>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</si>
  <si>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</si>
  <si>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</si>
  <si>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</si>
  <si>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</si>
  <si>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</si>
  <si>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</si>
  <si>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</si>
  <si>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</si>
  <si>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</si>
  <si>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</si>
  <si>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</si>
  <si>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</si>
  <si>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</si>
  <si>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</si>
  <si>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</si>
  <si>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</si>
  <si>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</si>
  <si>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</si>
  <si>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</si>
  <si>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</si>
  <si>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</si>
  <si>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</si>
  <si>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</si>
  <si>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</si>
  <si>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</si>
  <si>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</si>
  <si>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</si>
  <si>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</si>
  <si>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</si>
  <si>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</si>
  <si>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</si>
  <si>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</si>
  <si>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</si>
  <si>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</si>
  <si>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</si>
  <si>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</si>
  <si>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</si>
  <si>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</si>
  <si>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</si>
  <si>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</si>
  <si>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</si>
  <si>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</si>
  <si>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</si>
  <si>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</si>
  <si>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</si>
  <si>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</si>
  <si>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</si>
  <si>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</si>
  <si>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</si>
  <si>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</si>
  <si>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</si>
  <si>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</si>
  <si>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</si>
  <si>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</si>
  <si>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</si>
  <si>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</si>
  <si>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</si>
  <si>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</si>
  <si>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</si>
  <si>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</si>
  <si>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</si>
  <si>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</si>
  <si>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</si>
  <si>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</si>
  <si>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</si>
  <si>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</si>
  <si>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</si>
  <si>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</si>
  <si>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</si>
  <si>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</si>
  <si>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</si>
  <si>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</si>
  <si>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</si>
  <si>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</si>
  <si>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</si>
  <si>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</si>
  <si>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</si>
  <si>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</si>
  <si>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</si>
  <si>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</si>
  <si>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</si>
  <si>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</si>
  <si>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</si>
  <si>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</si>
  <si>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</si>
  <si>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</si>
  <si>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</si>
  <si>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</si>
  <si>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</si>
  <si>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</si>
  <si>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</si>
  <si>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</si>
  <si>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</si>
  <si>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</si>
  <si>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</si>
  <si>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</si>
  <si>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</si>
  <si>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</si>
  <si>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</si>
  <si>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</si>
  <si>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</si>
  <si>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</si>
  <si>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</si>
  <si>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</si>
  <si>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</si>
  <si>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</si>
  <si>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</si>
  <si>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</si>
  <si>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</si>
  <si>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</si>
  <si>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</si>
  <si>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</si>
  <si>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</si>
  <si>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</si>
  <si>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</si>
  <si>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</si>
  <si>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</si>
  <si>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</si>
  <si>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</si>
  <si>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</si>
  <si>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</si>
  <si>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</si>
  <si>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</si>
  <si>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</si>
  <si>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</si>
  <si>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</si>
  <si>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</si>
  <si>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</si>
  <si>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</si>
  <si>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</si>
  <si>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</si>
  <si>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</si>
  <si>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</si>
  <si>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</si>
  <si>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</si>
  <si>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</si>
  <si>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</si>
  <si>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</si>
  <si>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</si>
  <si>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</si>
  <si>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</si>
  <si>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</si>
  <si>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</si>
  <si>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</si>
  <si>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</si>
  <si>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</si>
  <si>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</si>
  <si>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</si>
  <si>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</si>
  <si>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</si>
  <si>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</si>
  <si>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</si>
  <si>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</si>
  <si>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</si>
  <si>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</si>
  <si>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</si>
  <si>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</si>
  <si>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</si>
  <si>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</si>
  <si>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</si>
  <si>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</si>
  <si>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</si>
  <si>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</si>
  <si>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</si>
  <si>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</si>
  <si>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</si>
  <si>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</si>
  <si>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</si>
  <si>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</si>
  <si>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</si>
  <si>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</si>
  <si>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</si>
  <si>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</si>
  <si>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</si>
  <si>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</si>
  <si>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</si>
  <si>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</si>
  <si>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</si>
  <si>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</si>
  <si>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</si>
  <si>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</si>
  <si>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</si>
  <si>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</si>
  <si>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</si>
  <si>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</si>
  <si>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</si>
  <si>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</si>
  <si>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</si>
  <si>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</si>
  <si>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</si>
  <si>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</si>
  <si>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</si>
  <si>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</si>
  <si>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</si>
  <si>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</si>
  <si>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</si>
  <si>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</si>
  <si>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</si>
  <si>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</si>
  <si>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</si>
  <si>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</si>
  <si>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</si>
  <si>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</si>
  <si>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</si>
  <si>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</si>
  <si>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</si>
  <si>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</si>
  <si>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</si>
  <si>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</si>
  <si>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</si>
  <si>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</si>
  <si>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</si>
  <si>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</si>
  <si>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</si>
  <si>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</si>
  <si>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</si>
  <si>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</si>
  <si>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</si>
  <si>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</si>
  <si>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</si>
  <si>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</si>
  <si>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</si>
  <si>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</si>
  <si>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</si>
  <si>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</si>
  <si>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</si>
  <si>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</si>
  <si>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</si>
  <si>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</si>
  <si>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</si>
  <si>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</si>
  <si>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</si>
  <si>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</si>
  <si>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</si>
  <si>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</si>
  <si>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</si>
  <si>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</si>
  <si>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</si>
  <si>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</si>
  <si>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</si>
  <si>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</si>
  <si>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</si>
  <si>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</si>
  <si>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</si>
  <si>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</si>
  <si>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</si>
  <si>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</si>
  <si>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</si>
  <si>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</si>
  <si>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</si>
  <si>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</si>
  <si>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</si>
  <si>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</si>
  <si>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</si>
  <si>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</si>
  <si>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</si>
  <si>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</si>
  <si>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</si>
  <si>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</si>
  <si>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</si>
  <si>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</si>
  <si>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</si>
  <si>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</si>
  <si>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</si>
  <si>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</si>
  <si>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</si>
  <si>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</si>
  <si>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</si>
  <si>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</si>
  <si>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</si>
  <si>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</si>
  <si>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</si>
  <si>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</si>
  <si>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</si>
  <si>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</si>
  <si>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</si>
  <si>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</si>
  <si>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</si>
  <si>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</si>
  <si>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</si>
  <si>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</si>
  <si>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</si>
  <si>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</si>
  <si>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</si>
  <si>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</si>
  <si>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</si>
  <si>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</si>
  <si>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</si>
  <si>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</si>
  <si>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</si>
  <si>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</si>
  <si>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</si>
  <si>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</si>
  <si>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</si>
  <si>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</si>
  <si>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</si>
  <si>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</si>
  <si>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</si>
  <si>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</si>
  <si>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</si>
  <si>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</si>
  <si>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</si>
  <si>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</si>
  <si>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</si>
  <si>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</si>
  <si>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</si>
  <si>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</si>
  <si>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</si>
  <si>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</si>
  <si>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</si>
  <si>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</si>
  <si>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</si>
  <si>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</si>
  <si>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</si>
  <si>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</si>
  <si>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</si>
  <si>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</si>
  <si>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</si>
  <si>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</si>
  <si>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</si>
  <si>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</si>
  <si>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</si>
  <si>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</si>
  <si>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</si>
  <si>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</si>
  <si>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</si>
  <si>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</si>
  <si>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</si>
  <si>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</si>
  <si>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</si>
  <si>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</si>
  <si>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</si>
  <si>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</si>
  <si>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</si>
  <si>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</si>
  <si>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</si>
  <si>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</si>
  <si>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</si>
  <si>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</si>
  <si>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</si>
  <si>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</si>
  <si>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</si>
  <si>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</si>
  <si>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</si>
  <si>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</si>
  <si>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</si>
  <si>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</si>
  <si>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</si>
  <si>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</si>
  <si>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</si>
  <si>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</si>
  <si>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</si>
  <si>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</si>
  <si>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</si>
  <si>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</si>
  <si>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</si>
  <si>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</si>
  <si>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</si>
  <si>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</si>
  <si>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</si>
  <si>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</si>
  <si>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</si>
  <si>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</si>
  <si>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</si>
  <si>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</si>
  <si>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</si>
  <si>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</si>
  <si>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</si>
  <si>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</si>
  <si>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</si>
  <si>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</si>
  <si>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</si>
  <si>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</si>
  <si>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</si>
  <si>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</si>
  <si>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</si>
  <si>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</si>
  <si>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</si>
  <si>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</si>
  <si>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</si>
  <si>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</si>
  <si>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</si>
  <si>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</si>
  <si>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</si>
  <si>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</si>
  <si>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</si>
  <si>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</si>
  <si>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</si>
  <si>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</si>
  <si>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</si>
  <si>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</si>
  <si>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</si>
  <si>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</si>
  <si>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</si>
  <si>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</si>
  <si>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</si>
  <si>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</si>
  <si>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</si>
  <si>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</si>
  <si>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</si>
  <si>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</si>
  <si>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</si>
  <si>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</si>
  <si>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</si>
  <si>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</si>
  <si>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</si>
  <si>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</si>
  <si>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</si>
  <si>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</si>
  <si>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</si>
  <si>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</si>
  <si>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</si>
  <si>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</si>
  <si>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</si>
  <si>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</si>
  <si>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</si>
  <si>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</si>
  <si>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</si>
  <si>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</si>
  <si>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</si>
  <si>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</si>
  <si>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</si>
  <si>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</si>
  <si>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</si>
  <si>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</si>
  <si>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</si>
  <si>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</si>
  <si>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</si>
  <si>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</si>
  <si>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</si>
  <si>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</si>
  <si>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</si>
  <si>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</si>
  <si>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</si>
  <si>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</si>
  <si>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</si>
  <si>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</si>
  <si>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</si>
  <si>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</si>
  <si>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</si>
  <si>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</si>
  <si>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</si>
  <si>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</si>
  <si>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</si>
  <si>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</si>
  <si>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</si>
  <si>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</si>
  <si>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</si>
  <si>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</si>
  <si>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</si>
  <si>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</si>
  <si>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</si>
  <si>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</si>
  <si>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</si>
  <si>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</si>
  <si>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</si>
  <si>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</si>
  <si>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</si>
  <si>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</si>
  <si>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</si>
  <si>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</si>
  <si>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</si>
  <si>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</si>
  <si>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</si>
  <si>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</si>
  <si>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</si>
  <si>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</si>
  <si>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</si>
  <si>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</si>
  <si>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</si>
  <si>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</si>
  <si>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</si>
  <si>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</si>
  <si>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</si>
  <si>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</si>
  <si>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</si>
  <si>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</si>
  <si>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</si>
  <si>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</si>
  <si>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</si>
  <si>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</si>
  <si>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</si>
  <si>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</si>
  <si>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</si>
  <si>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</si>
  <si>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</si>
  <si>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</si>
  <si>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</si>
  <si>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</si>
  <si>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</si>
  <si>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</si>
  <si>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</si>
  <si>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</si>
  <si>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</si>
  <si>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</si>
  <si>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</si>
  <si>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</si>
  <si>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</si>
  <si>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</si>
  <si>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</si>
  <si>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</si>
  <si>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</si>
  <si>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</si>
  <si>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</si>
  <si>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</si>
  <si>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</si>
  <si>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</si>
  <si>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</si>
  <si>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</si>
  <si>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</si>
  <si>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</si>
  <si>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</si>
  <si>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</si>
  <si>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</si>
  <si>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</si>
  <si>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</si>
  <si>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</si>
  <si>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</si>
  <si>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</si>
  <si>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</si>
  <si>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</si>
  <si>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</si>
  <si>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</si>
  <si>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</si>
  <si>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</si>
  <si>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</si>
  <si>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</si>
  <si>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</si>
  <si>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</si>
  <si>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</si>
  <si>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</si>
  <si>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</si>
  <si>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</si>
  <si>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</si>
  <si>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</si>
  <si>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</si>
  <si>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</si>
  <si>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</si>
  <si>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</si>
  <si>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</si>
  <si>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</si>
  <si>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</si>
  <si>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</si>
  <si>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</si>
  <si>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</si>
  <si>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</si>
  <si>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</si>
  <si>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</si>
  <si>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</si>
  <si>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</si>
  <si>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</si>
  <si>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</si>
  <si>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</si>
  <si>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</si>
  <si>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</si>
  <si>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</si>
  <si>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</si>
  <si>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</si>
  <si>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</si>
  <si>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</si>
  <si>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</si>
  <si>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</si>
  <si>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</si>
  <si>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</si>
  <si>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</si>
  <si>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</si>
  <si>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</si>
  <si>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</si>
  <si>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</si>
  <si>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</si>
  <si>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</si>
  <si>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</si>
  <si>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</si>
  <si>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</si>
  <si>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</si>
  <si>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</si>
  <si>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</si>
  <si>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</si>
  <si>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</si>
  <si>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</si>
  <si>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</si>
  <si>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</si>
  <si>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</si>
  <si>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</si>
  <si>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</si>
  <si>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</si>
  <si>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</si>
  <si>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</si>
  <si>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</si>
  <si>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</si>
  <si>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</si>
  <si>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</si>
  <si>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</si>
  <si>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</si>
  <si>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</si>
  <si>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</si>
  <si>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</si>
  <si>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</si>
  <si>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</si>
  <si>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</si>
  <si>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</si>
  <si>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</si>
  <si>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</si>
  <si>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</si>
  <si>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</si>
  <si>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</si>
  <si>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</si>
  <si>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</si>
  <si>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</si>
  <si>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</si>
  <si>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</si>
  <si>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</si>
  <si>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</si>
  <si>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</si>
  <si>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</si>
  <si>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</si>
  <si>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</si>
  <si>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</si>
  <si>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</si>
  <si>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</si>
  <si>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</si>
  <si>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</si>
  <si>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</si>
  <si>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</si>
  <si>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</si>
  <si>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</si>
  <si>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</si>
  <si>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</si>
  <si>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</si>
  <si>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</si>
  <si>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</si>
  <si>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</si>
  <si>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</si>
  <si>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</si>
  <si>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</si>
  <si>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</si>
  <si>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</si>
  <si>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</si>
  <si>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</si>
  <si>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</si>
  <si>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</si>
  <si>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</si>
  <si>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</si>
  <si>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</si>
  <si>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</si>
  <si>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</si>
  <si>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</si>
  <si>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</si>
  <si>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</si>
  <si>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</si>
  <si>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</si>
  <si>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</si>
  <si>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</si>
  <si>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</si>
  <si>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</si>
  <si>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</si>
  <si>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</si>
  <si>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</si>
  <si>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</si>
  <si>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</si>
  <si>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</si>
  <si>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</si>
  <si>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</si>
  <si>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</si>
  <si>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</si>
  <si>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</si>
  <si>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</si>
  <si>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</si>
  <si>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</si>
  <si>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</si>
  <si>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</si>
  <si>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</si>
  <si>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</si>
  <si>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</si>
  <si>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</si>
  <si>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</si>
  <si>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</si>
  <si>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</si>
  <si>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</si>
  <si>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</si>
  <si>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</si>
  <si>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</si>
  <si>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</si>
  <si>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</si>
  <si>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</si>
  <si>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</si>
  <si>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</si>
  <si>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</si>
  <si>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</si>
  <si>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</si>
  <si>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</si>
  <si>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</si>
  <si>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</si>
  <si>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</si>
  <si>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</si>
  <si>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</si>
  <si>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</si>
  <si>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</si>
  <si>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</si>
  <si>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</si>
  <si>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</si>
  <si>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</si>
  <si>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</si>
  <si>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</si>
  <si>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</si>
  <si>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</si>
  <si>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</si>
  <si>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</si>
  <si>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</si>
  <si>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</si>
  <si>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</si>
  <si>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</si>
  <si>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</si>
  <si>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</si>
  <si>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</si>
  <si>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</si>
  <si>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</si>
  <si>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</si>
  <si>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</si>
  <si>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</si>
  <si>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</si>
  <si>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</si>
  <si>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</si>
  <si>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</si>
  <si>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</si>
  <si>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</si>
  <si>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</si>
  <si>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</si>
  <si>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</si>
  <si>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</si>
  <si>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</si>
  <si>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</si>
  <si>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</si>
  <si>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</si>
  <si>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</si>
  <si>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</si>
  <si>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</si>
  <si>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</si>
  <si>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</si>
  <si>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</si>
  <si>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</si>
  <si>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</si>
  <si>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</si>
  <si>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</si>
  <si>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</si>
  <si>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</si>
  <si>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</si>
  <si>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</si>
  <si>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</si>
  <si>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</si>
  <si>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</si>
  <si>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</si>
  <si>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</si>
  <si>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</si>
  <si>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</si>
  <si>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</si>
  <si>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</si>
  <si>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</si>
  <si>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</si>
  <si>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</si>
  <si>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</si>
  <si>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</si>
  <si>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</si>
  <si>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</si>
  <si>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</si>
  <si>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</si>
  <si>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</si>
  <si>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</si>
  <si>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</si>
  <si>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</si>
  <si>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</si>
  <si>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</si>
  <si>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</si>
  <si>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</si>
  <si>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</si>
  <si>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</si>
  <si>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</si>
  <si>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</si>
  <si>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</si>
  <si>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</si>
  <si>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</si>
  <si>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</si>
  <si>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</si>
  <si>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</si>
  <si>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</si>
  <si>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</si>
  <si>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</si>
  <si>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</si>
  <si>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</si>
  <si>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</si>
  <si>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</si>
  <si>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</si>
  <si>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</si>
  <si>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</si>
  <si>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</si>
  <si>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</si>
  <si>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</si>
  <si>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</si>
  <si>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</si>
  <si>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</si>
  <si>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</si>
  <si>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</si>
  <si>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</si>
  <si>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</si>
  <si>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</si>
  <si>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</si>
  <si>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</si>
  <si>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</si>
  <si>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</si>
  <si>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</si>
  <si>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</si>
  <si>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</si>
  <si>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</si>
  <si>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</si>
  <si>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</si>
  <si>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</si>
  <si>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</si>
  <si>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</si>
  <si>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</si>
  <si>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</si>
  <si>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</si>
  <si>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</si>
  <si>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</si>
  <si>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</si>
  <si>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</si>
  <si>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</si>
  <si>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</si>
  <si>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</si>
  <si>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</si>
  <si>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</si>
  <si>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</si>
  <si>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</si>
  <si>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</si>
  <si>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</si>
  <si>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</si>
  <si>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</si>
  <si>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</si>
  <si>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</si>
  <si>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</si>
  <si>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</si>
  <si>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</si>
  <si>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</si>
  <si>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</si>
  <si>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</si>
  <si>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</si>
  <si>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</si>
  <si>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</si>
  <si>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</si>
  <si>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</si>
  <si>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</si>
  <si>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</si>
  <si>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</si>
  <si>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</si>
  <si>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</si>
  <si>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</si>
  <si>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</si>
  <si>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</si>
  <si>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</si>
  <si>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</si>
  <si>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</si>
  <si>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</si>
  <si>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</si>
  <si>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</si>
  <si>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</si>
  <si>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</si>
  <si>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</si>
  <si>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</si>
  <si>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</si>
  <si>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</si>
  <si>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</si>
  <si>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</si>
  <si>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</si>
  <si>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</si>
  <si>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</si>
  <si>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</si>
  <si>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</si>
  <si>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</si>
  <si>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</si>
  <si>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</si>
  <si>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</si>
  <si>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</si>
  <si>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</si>
  <si>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</si>
  <si>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</si>
  <si>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</si>
  <si>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</si>
  <si>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</si>
  <si>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</si>
  <si>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</si>
  <si>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</si>
  <si>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</si>
  <si>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</si>
  <si>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</si>
  <si>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</si>
  <si>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</si>
  <si>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</si>
  <si>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</si>
  <si>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</si>
  <si>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</si>
  <si>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</si>
  <si>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</si>
  <si>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</si>
  <si>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</si>
  <si>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</si>
  <si>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</si>
  <si>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</si>
  <si>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</si>
  <si>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</si>
  <si>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</si>
  <si>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</si>
  <si>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</si>
  <si>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</si>
  <si>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</si>
  <si>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</si>
  <si>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</si>
  <si>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</si>
  <si>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</si>
  <si>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</si>
  <si>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</si>
  <si>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</si>
  <si>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</si>
  <si>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</si>
  <si>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</si>
  <si>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</si>
  <si>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</si>
  <si>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</si>
  <si>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</si>
  <si>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</si>
  <si>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</si>
  <si>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</si>
  <si>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</si>
  <si>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</si>
  <si>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</si>
  <si>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</si>
  <si>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</si>
  <si>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</si>
  <si>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</si>
  <si>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</si>
  <si>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</si>
  <si>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</si>
  <si>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</si>
  <si>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</si>
  <si>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</si>
  <si>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</si>
  <si>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</si>
  <si>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</si>
  <si>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</si>
  <si>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</si>
  <si>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</si>
  <si>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</si>
  <si>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</si>
  <si>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</si>
  <si>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</si>
  <si>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</si>
  <si>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</si>
  <si>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</si>
  <si>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</si>
  <si>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</si>
  <si>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</si>
  <si>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</si>
  <si>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</si>
  <si>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</si>
  <si>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</si>
  <si>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</si>
  <si>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</si>
  <si>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</si>
  <si>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</si>
  <si>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</si>
  <si>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</si>
  <si>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</si>
  <si>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</si>
  <si>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</si>
  <si>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</si>
  <si>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</si>
  <si>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</si>
  <si>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</si>
  <si>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</si>
  <si>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</si>
  <si>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</si>
  <si>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</si>
  <si>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</si>
  <si>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</si>
  <si>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</si>
  <si>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</si>
  <si>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</si>
  <si>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</si>
  <si>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</si>
  <si>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</si>
  <si>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</si>
  <si>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</si>
  <si>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</si>
  <si>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</si>
  <si>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</si>
  <si>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</si>
  <si>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</si>
  <si>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</si>
  <si>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</si>
  <si>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</si>
  <si>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</si>
  <si>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</si>
  <si>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</si>
  <si>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</si>
  <si>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</si>
  <si>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</si>
  <si>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</si>
  <si>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</si>
  <si>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</si>
  <si>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</si>
  <si>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</si>
  <si>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</si>
  <si>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</si>
  <si>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</si>
  <si>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</si>
  <si>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</si>
  <si>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</si>
  <si>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</si>
  <si>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</si>
  <si>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</si>
  <si>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</si>
  <si>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</si>
  <si>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</si>
  <si>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</si>
  <si>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</si>
  <si>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</si>
  <si>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</si>
  <si>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</si>
  <si>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</si>
  <si>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</si>
  <si>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</si>
  <si>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</si>
  <si>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</si>
  <si>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</si>
  <si>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</si>
  <si>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</si>
  <si>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</si>
  <si>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</si>
  <si>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</si>
  <si>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</si>
  <si>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</si>
  <si>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</si>
  <si>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</si>
  <si>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</si>
  <si>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</si>
  <si>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</si>
  <si>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</si>
  <si>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</si>
  <si>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</si>
  <si>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</si>
  <si>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</si>
  <si>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</si>
  <si>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</si>
  <si>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</si>
  <si>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</si>
  <si>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</si>
  <si>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</si>
  <si>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</si>
  <si>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</si>
  <si>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</si>
  <si>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</si>
  <si>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</si>
  <si>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</si>
  <si>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</si>
  <si>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</si>
  <si>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</si>
  <si>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</si>
  <si>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</si>
  <si>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</si>
  <si>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</si>
  <si>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</si>
  <si>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</si>
  <si>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</si>
  <si>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</si>
  <si>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</si>
  <si>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</si>
  <si>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</si>
  <si>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</si>
  <si>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</si>
  <si>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</si>
  <si>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</si>
  <si>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</si>
  <si>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</si>
  <si>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</si>
  <si>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</si>
  <si>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</si>
  <si>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</si>
  <si>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</si>
  <si>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</si>
  <si>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</si>
  <si>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</si>
  <si>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</si>
  <si>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</si>
  <si>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</si>
  <si>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</si>
  <si>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</si>
  <si>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</si>
  <si>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</si>
  <si>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</si>
  <si>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</si>
  <si>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</si>
  <si>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</si>
  <si>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</si>
  <si>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</si>
  <si>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</si>
  <si>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</si>
  <si>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</si>
  <si>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</si>
  <si>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</si>
  <si>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</si>
  <si>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</si>
  <si>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</si>
  <si>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</si>
  <si>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</si>
  <si>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</si>
  <si>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</si>
  <si>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</si>
  <si>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</si>
  <si>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</si>
  <si>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</si>
  <si>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</si>
  <si>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</si>
  <si>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</si>
  <si>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</si>
  <si>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</si>
  <si>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</si>
  <si>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</si>
  <si>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</si>
  <si>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</si>
  <si>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</si>
  <si>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</si>
  <si>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</si>
  <si>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</si>
  <si>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</si>
  <si>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</si>
  <si>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</si>
  <si>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</si>
  <si>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</si>
  <si>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</si>
  <si>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</si>
  <si>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</si>
  <si>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</si>
  <si>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</si>
  <si>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</si>
  <si>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</si>
  <si>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</si>
  <si>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</si>
  <si>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</si>
  <si>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</si>
  <si>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</si>
  <si>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</si>
  <si>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</si>
  <si>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</si>
  <si>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</si>
  <si>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</si>
  <si>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</si>
  <si>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</si>
  <si>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</si>
  <si>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</si>
  <si>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</si>
  <si>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</si>
  <si>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</si>
  <si>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</si>
  <si>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</si>
  <si>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</si>
  <si>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</si>
  <si>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</si>
  <si>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</si>
  <si>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</si>
  <si>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</si>
  <si>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</si>
  <si>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</si>
  <si>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</si>
  <si>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</si>
  <si>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</si>
  <si>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</si>
  <si>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</si>
  <si>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</si>
  <si>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</si>
  <si>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</si>
  <si>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</si>
  <si>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</si>
  <si>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</si>
  <si>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</si>
  <si>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</si>
  <si>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</si>
  <si>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</si>
  <si>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</si>
  <si>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</si>
  <si>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</si>
  <si>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</si>
  <si>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</si>
  <si>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</si>
  <si>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</si>
  <si>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</si>
  <si>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</si>
  <si>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</si>
  <si>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</si>
  <si>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</si>
  <si>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</si>
  <si>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</si>
  <si>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</si>
  <si>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</si>
  <si>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</si>
  <si>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</si>
  <si>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</si>
  <si>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</si>
  <si>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</si>
  <si>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</si>
  <si>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</si>
  <si>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</si>
  <si>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</si>
  <si>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</si>
  <si>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</si>
  <si>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</si>
  <si>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</si>
  <si>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</si>
  <si>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</si>
  <si>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</si>
  <si>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</si>
  <si>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</si>
  <si>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</si>
  <si>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</si>
  <si>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</si>
  <si>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</si>
  <si>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</si>
  <si>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</si>
  <si>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</si>
  <si>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</si>
  <si>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</si>
  <si>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</si>
  <si>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</si>
  <si>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</si>
  <si>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</si>
  <si>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</si>
  <si>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</si>
  <si>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</si>
  <si>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</si>
  <si>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</si>
  <si>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</si>
  <si>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</si>
  <si>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</si>
  <si>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</si>
  <si>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</si>
  <si>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</si>
  <si>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</si>
  <si>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</si>
  <si>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</si>
  <si>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</si>
  <si>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</si>
  <si>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</si>
  <si>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</si>
  <si>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</si>
  <si>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</si>
  <si>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</si>
  <si>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</si>
  <si>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</si>
  <si>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</si>
  <si>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</si>
  <si>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</si>
  <si>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</si>
  <si>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</si>
  <si>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</si>
  <si>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</si>
  <si>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</si>
  <si>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</si>
  <si>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</si>
  <si>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</si>
  <si>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</si>
  <si>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</si>
  <si>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</si>
  <si>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</si>
  <si>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</si>
  <si>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</si>
  <si>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</si>
  <si>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</si>
  <si>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</si>
  <si>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</si>
  <si>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</si>
  <si>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</si>
  <si>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</si>
  <si>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</si>
  <si>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</si>
  <si>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</si>
  <si>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</si>
  <si>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</si>
  <si>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</si>
  <si>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</si>
  <si>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</si>
  <si>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</si>
  <si>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</si>
  <si>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</si>
  <si>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</si>
  <si>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</si>
  <si>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</si>
  <si>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</si>
  <si>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</si>
  <si>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</si>
  <si>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</si>
  <si>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</si>
  <si>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</si>
  <si>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</si>
  <si>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</si>
  <si>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</si>
  <si>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</si>
  <si>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</si>
  <si>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</si>
  <si>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</si>
  <si>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</si>
  <si>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</si>
  <si>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</si>
  <si>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</si>
  <si>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</si>
  <si>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</si>
  <si>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</si>
  <si>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</si>
  <si>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</si>
  <si>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</si>
  <si>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</si>
  <si>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</si>
  <si>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</si>
  <si>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</si>
  <si>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</si>
  <si>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</si>
  <si>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</si>
  <si>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</si>
  <si>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</si>
  <si>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</si>
  <si>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</si>
  <si>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</si>
  <si>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</si>
  <si>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</si>
  <si>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</si>
  <si>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</si>
  <si>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</si>
  <si>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</si>
  <si>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</si>
  <si>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</si>
  <si>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</si>
  <si>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</si>
  <si>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</si>
  <si>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</si>
  <si>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</si>
  <si>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</si>
  <si>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</si>
  <si>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</si>
  <si>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</si>
  <si>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</si>
  <si>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</si>
  <si>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</si>
  <si>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</si>
  <si>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</si>
  <si>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</si>
  <si>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</si>
  <si>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</si>
  <si>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</si>
  <si>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</si>
  <si>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</si>
  <si>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</si>
  <si>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</si>
  <si>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</si>
  <si>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</si>
  <si>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</si>
  <si>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</si>
  <si>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</si>
  <si>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</si>
  <si>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</si>
  <si>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</si>
  <si>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</si>
  <si>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</si>
  <si>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</si>
  <si>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</si>
  <si>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</si>
  <si>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</si>
  <si>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</si>
  <si>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</si>
  <si>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</si>
  <si>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</si>
  <si>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</si>
  <si>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</si>
  <si>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</si>
  <si>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</si>
  <si>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</si>
  <si>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</si>
  <si>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</si>
  <si>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</si>
  <si>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</si>
  <si>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</si>
  <si>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</si>
  <si>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</si>
  <si>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</si>
  <si>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</si>
  <si>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</si>
  <si>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</si>
  <si>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</si>
  <si>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</si>
  <si>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</si>
  <si>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</si>
  <si>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</si>
  <si>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</si>
  <si>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</si>
  <si>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</si>
  <si>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</si>
  <si>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</si>
  <si>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</si>
  <si>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</si>
  <si>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</si>
  <si>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</si>
  <si>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</si>
  <si>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</si>
  <si>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</si>
  <si>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</si>
  <si>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</si>
  <si>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</si>
  <si>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</si>
  <si>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</si>
  <si>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</si>
  <si>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</si>
  <si>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</si>
  <si>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</si>
  <si>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</si>
  <si>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</si>
  <si>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</si>
  <si>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</si>
  <si>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</si>
  <si>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</si>
  <si>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</si>
  <si>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</si>
  <si>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</si>
  <si>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</si>
  <si>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</si>
  <si>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</si>
  <si>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</si>
  <si>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</si>
  <si>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</si>
  <si>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</si>
  <si>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</si>
  <si>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</si>
  <si>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</si>
  <si>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</si>
  <si>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</si>
  <si>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</si>
  <si>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</si>
  <si>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</si>
  <si>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</si>
  <si>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</si>
  <si>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</si>
  <si>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</si>
  <si>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</si>
  <si>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</si>
  <si>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</si>
  <si>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2021-13-13001372020</t>
  </si>
  <si>
    <t>0124-2013</t>
  </si>
  <si>
    <t>0227-2014</t>
  </si>
  <si>
    <t>0213-2015</t>
  </si>
  <si>
    <t>0175-2016</t>
  </si>
  <si>
    <t>0702-2016</t>
  </si>
  <si>
    <t>0770-2016</t>
  </si>
  <si>
    <t>0336-2017</t>
  </si>
  <si>
    <t>0592-2018</t>
  </si>
  <si>
    <t>0299-2016</t>
  </si>
  <si>
    <t>0444-2018</t>
  </si>
  <si>
    <t>0255-2020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</si>
  <si>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</si>
  <si>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0137-2020</t>
  </si>
  <si>
    <t>0464-2020</t>
  </si>
  <si>
    <t>SHIRLEY PATRICIA PEREZ ALVIS</t>
  </si>
  <si>
    <t>HOGARINFANTILLOSANGELES@HOTMAIL.COM</t>
  </si>
  <si>
    <t>CALLE 20 N 39 05 CENTRO, SAN JACINTO, BOLIVAR</t>
  </si>
  <si>
    <t>310-7129780</t>
  </si>
  <si>
    <t>Carmen de Bolivar, vereda San Isidro</t>
  </si>
  <si>
    <t>Shirley Patricia Perez Alvis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</si>
</sst>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80" zoomScaleSheetLayoutView="8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2" t="s">
        <v>208</v>
      </c>
      <c r="I15" s="32" t="s">
        <v>2624</v>
      </c>
      <c r="J15" s="107"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806013681</v>
      </c>
      <c r="C20" s="5"/>
      <c r="D20" s="72"/>
      <c r="E20" s="5"/>
      <c r="F20" s="5"/>
      <c r="G20" s="5"/>
      <c r="H20" s="240"/>
      <c r="I20" s="146" t="s">
        <v>208</v>
      </c>
      <c r="J20" s="147" t="s">
        <v>239</v>
      </c>
      <c r="K20" s="148">
        <v>679394780</v>
      </c>
      <c r="L20" s="149">
        <v>44193</v>
      </c>
      <c r="M20" s="149">
        <v>44561</v>
      </c>
      <c r="N20" s="132">
        <f>+(M20-L20)/30</f>
        <v>12.266666666666667</v>
      </c>
      <c r="O20" s="135"/>
      <c r="U20" s="131"/>
      <c r="V20" s="104">
        <f ca="1">NOW()</f>
        <v>44193.667356018515</v>
      </c>
      <c r="W20" s="104">
        <f ca="1">NOW()</f>
        <v>44193.667356018515</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PADRES DE HOGARES COMUNITARIOS DE BIENESTAR CARACOLI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31</v>
      </c>
      <c r="D48" s="118" t="s">
        <v>2677</v>
      </c>
      <c r="E48" s="142">
        <v>41309</v>
      </c>
      <c r="F48" s="142">
        <v>41639</v>
      </c>
      <c r="G48" s="157">
        <f>IF(AND(E48&lt;&gt;"",F48&lt;&gt;""),((F48-E48)/30),"")</f>
        <v>11</v>
      </c>
      <c r="H48" s="119" t="s">
        <v>2688</v>
      </c>
      <c r="I48" s="112" t="s">
        <v>208</v>
      </c>
      <c r="J48" s="112" t="s">
        <v>222</v>
      </c>
      <c r="K48" s="114">
        <v>191480125</v>
      </c>
      <c r="L48" s="113" t="s">
        <v>1148</v>
      </c>
      <c r="M48" s="115"/>
      <c r="N48" s="113" t="s">
        <v>27</v>
      </c>
      <c r="O48" s="113" t="s">
        <v>26</v>
      </c>
      <c r="P48" s="77"/>
    </row>
    <row r="49" spans="1:16" s="6" customFormat="1" ht="24.75" customHeight="1" x14ac:dyDescent="0.25">
      <c r="A49" s="140">
        <v>2</v>
      </c>
      <c r="B49" s="119" t="s">
        <v>2665</v>
      </c>
      <c r="C49" s="111" t="s">
        <v>31</v>
      </c>
      <c r="D49" s="109" t="s">
        <v>2678</v>
      </c>
      <c r="E49" s="142">
        <v>41660</v>
      </c>
      <c r="F49" s="142">
        <v>42034</v>
      </c>
      <c r="G49" s="157">
        <f t="shared" ref="G49:G50" si="2">IF(AND(E49&lt;&gt;"",F49&lt;&gt;""),((F49-E49)/30),"")</f>
        <v>12.466666666666667</v>
      </c>
      <c r="H49" s="119" t="s">
        <v>2688</v>
      </c>
      <c r="I49" s="112" t="s">
        <v>208</v>
      </c>
      <c r="J49" s="112" t="s">
        <v>222</v>
      </c>
      <c r="K49" s="114">
        <v>238916831</v>
      </c>
      <c r="L49" s="113" t="s">
        <v>1148</v>
      </c>
      <c r="M49" s="115"/>
      <c r="N49" s="113" t="s">
        <v>27</v>
      </c>
      <c r="O49" s="113" t="s">
        <v>26</v>
      </c>
      <c r="P49" s="77"/>
    </row>
    <row r="50" spans="1:16" s="6" customFormat="1" ht="24.75" customHeight="1" x14ac:dyDescent="0.25">
      <c r="A50" s="140">
        <v>3</v>
      </c>
      <c r="B50" s="119" t="s">
        <v>2665</v>
      </c>
      <c r="C50" s="111" t="s">
        <v>31</v>
      </c>
      <c r="D50" s="109" t="s">
        <v>2679</v>
      </c>
      <c r="E50" s="142">
        <v>42039</v>
      </c>
      <c r="F50" s="142">
        <v>42369</v>
      </c>
      <c r="G50" s="157">
        <f t="shared" si="2"/>
        <v>11</v>
      </c>
      <c r="H50" s="119" t="s">
        <v>2688</v>
      </c>
      <c r="I50" s="112" t="s">
        <v>208</v>
      </c>
      <c r="J50" s="112" t="s">
        <v>222</v>
      </c>
      <c r="K50" s="114">
        <v>246831362</v>
      </c>
      <c r="L50" s="113" t="s">
        <v>1148</v>
      </c>
      <c r="M50" s="115"/>
      <c r="N50" s="113" t="s">
        <v>27</v>
      </c>
      <c r="O50" s="113" t="s">
        <v>26</v>
      </c>
      <c r="P50" s="77"/>
    </row>
    <row r="51" spans="1:16" s="6" customFormat="1" ht="24.75" customHeight="1" outlineLevel="1" x14ac:dyDescent="0.25">
      <c r="A51" s="140">
        <v>4</v>
      </c>
      <c r="B51" s="119" t="s">
        <v>2665</v>
      </c>
      <c r="C51" s="111" t="s">
        <v>31</v>
      </c>
      <c r="D51" s="109" t="s">
        <v>2680</v>
      </c>
      <c r="E51" s="142">
        <v>42399</v>
      </c>
      <c r="F51" s="142">
        <v>42674</v>
      </c>
      <c r="G51" s="157">
        <f t="shared" ref="G51:G107" si="3">IF(AND(E51&lt;&gt;"",F51&lt;&gt;""),((F51-E51)/30),"")</f>
        <v>9.1666666666666661</v>
      </c>
      <c r="H51" s="119" t="s">
        <v>2688</v>
      </c>
      <c r="I51" s="112" t="s">
        <v>208</v>
      </c>
      <c r="J51" s="112" t="s">
        <v>239</v>
      </c>
      <c r="K51" s="114">
        <v>293413705</v>
      </c>
      <c r="L51" s="113" t="s">
        <v>1148</v>
      </c>
      <c r="M51" s="115"/>
      <c r="N51" s="113" t="s">
        <v>27</v>
      </c>
      <c r="O51" s="113" t="s">
        <v>26</v>
      </c>
      <c r="P51" s="77"/>
    </row>
    <row r="52" spans="1:16" s="7" customFormat="1" ht="24.75" customHeight="1" outlineLevel="1" x14ac:dyDescent="0.25">
      <c r="A52" s="141">
        <v>5</v>
      </c>
      <c r="B52" s="119" t="s">
        <v>2665</v>
      </c>
      <c r="C52" s="111" t="s">
        <v>31</v>
      </c>
      <c r="D52" s="109" t="s">
        <v>2681</v>
      </c>
      <c r="E52" s="142">
        <v>42675</v>
      </c>
      <c r="F52" s="142">
        <v>43312</v>
      </c>
      <c r="G52" s="157">
        <f t="shared" si="3"/>
        <v>21.233333333333334</v>
      </c>
      <c r="H52" s="119" t="s">
        <v>2688</v>
      </c>
      <c r="I52" s="112" t="s">
        <v>208</v>
      </c>
      <c r="J52" s="112" t="s">
        <v>222</v>
      </c>
      <c r="K52" s="114">
        <v>1017096446</v>
      </c>
      <c r="L52" s="113" t="s">
        <v>1148</v>
      </c>
      <c r="M52" s="115"/>
      <c r="N52" s="113" t="s">
        <v>27</v>
      </c>
      <c r="O52" s="113" t="s">
        <v>26</v>
      </c>
      <c r="P52" s="78"/>
    </row>
    <row r="53" spans="1:16" s="7" customFormat="1" ht="24.75" customHeight="1" outlineLevel="1" x14ac:dyDescent="0.25">
      <c r="A53" s="141">
        <v>6</v>
      </c>
      <c r="B53" s="119" t="s">
        <v>2665</v>
      </c>
      <c r="C53" s="111" t="s">
        <v>31</v>
      </c>
      <c r="D53" s="109" t="s">
        <v>2682</v>
      </c>
      <c r="E53" s="142">
        <v>42675</v>
      </c>
      <c r="F53" s="142">
        <v>43039</v>
      </c>
      <c r="G53" s="157">
        <f t="shared" si="3"/>
        <v>12.133333333333333</v>
      </c>
      <c r="H53" s="119" t="s">
        <v>2688</v>
      </c>
      <c r="I53" s="112" t="s">
        <v>208</v>
      </c>
      <c r="J53" s="112" t="s">
        <v>239</v>
      </c>
      <c r="K53" s="114">
        <v>521038740</v>
      </c>
      <c r="L53" s="113" t="s">
        <v>1148</v>
      </c>
      <c r="M53" s="115"/>
      <c r="N53" s="113" t="s">
        <v>27</v>
      </c>
      <c r="O53" s="113" t="s">
        <v>26</v>
      </c>
      <c r="P53" s="78"/>
    </row>
    <row r="54" spans="1:16" s="7" customFormat="1" ht="24.75" customHeight="1" outlineLevel="1" x14ac:dyDescent="0.25">
      <c r="A54" s="141">
        <v>7</v>
      </c>
      <c r="B54" s="119" t="s">
        <v>2665</v>
      </c>
      <c r="C54" s="111" t="s">
        <v>31</v>
      </c>
      <c r="D54" s="109" t="s">
        <v>2683</v>
      </c>
      <c r="E54" s="142">
        <v>43040</v>
      </c>
      <c r="F54" s="142">
        <v>43312</v>
      </c>
      <c r="G54" s="157">
        <f t="shared" si="3"/>
        <v>9.0666666666666664</v>
      </c>
      <c r="H54" s="119" t="s">
        <v>2688</v>
      </c>
      <c r="I54" s="112" t="s">
        <v>208</v>
      </c>
      <c r="J54" s="112" t="s">
        <v>239</v>
      </c>
      <c r="K54" s="116">
        <v>467715520</v>
      </c>
      <c r="L54" s="113" t="s">
        <v>1148</v>
      </c>
      <c r="M54" s="115"/>
      <c r="N54" s="113" t="s">
        <v>27</v>
      </c>
      <c r="O54" s="113" t="s">
        <v>26</v>
      </c>
      <c r="P54" s="78"/>
    </row>
    <row r="55" spans="1:16" s="7" customFormat="1" ht="24.75" customHeight="1" outlineLevel="1" x14ac:dyDescent="0.25">
      <c r="A55" s="141">
        <v>8</v>
      </c>
      <c r="B55" s="119" t="s">
        <v>2665</v>
      </c>
      <c r="C55" s="111" t="s">
        <v>31</v>
      </c>
      <c r="D55" s="109" t="s">
        <v>2685</v>
      </c>
      <c r="E55" s="142">
        <v>42583</v>
      </c>
      <c r="F55" s="142">
        <v>42719</v>
      </c>
      <c r="G55" s="157">
        <f t="shared" si="3"/>
        <v>4.5333333333333332</v>
      </c>
      <c r="H55" s="119" t="s">
        <v>2688</v>
      </c>
      <c r="I55" s="112" t="s">
        <v>208</v>
      </c>
      <c r="J55" s="112" t="s">
        <v>239</v>
      </c>
      <c r="K55" s="116">
        <v>232923483</v>
      </c>
      <c r="L55" s="113" t="s">
        <v>1148</v>
      </c>
      <c r="M55" s="115"/>
      <c r="N55" s="113" t="s">
        <v>27</v>
      </c>
      <c r="O55" s="113" t="s">
        <v>26</v>
      </c>
      <c r="P55" s="78"/>
    </row>
    <row r="56" spans="1:16" s="7" customFormat="1" ht="24.75" customHeight="1" outlineLevel="1" x14ac:dyDescent="0.25">
      <c r="A56" s="141">
        <v>9</v>
      </c>
      <c r="B56" s="119" t="s">
        <v>2665</v>
      </c>
      <c r="C56" s="111" t="s">
        <v>31</v>
      </c>
      <c r="D56" s="109" t="s">
        <v>2684</v>
      </c>
      <c r="E56" s="142">
        <v>43451</v>
      </c>
      <c r="F56" s="142">
        <v>43799</v>
      </c>
      <c r="G56" s="157">
        <f t="shared" si="3"/>
        <v>11.6</v>
      </c>
      <c r="H56" s="119" t="s">
        <v>2688</v>
      </c>
      <c r="I56" s="112" t="s">
        <v>208</v>
      </c>
      <c r="J56" s="112" t="s">
        <v>222</v>
      </c>
      <c r="K56" s="116">
        <v>555830700</v>
      </c>
      <c r="L56" s="113" t="s">
        <v>1148</v>
      </c>
      <c r="M56" s="115"/>
      <c r="N56" s="113" t="s">
        <v>2634</v>
      </c>
      <c r="O56" s="113" t="s">
        <v>26</v>
      </c>
      <c r="P56" s="78"/>
    </row>
    <row r="57" spans="1:16" s="7" customFormat="1" ht="24.75" customHeight="1" outlineLevel="1" x14ac:dyDescent="0.25">
      <c r="A57" s="141">
        <v>10</v>
      </c>
      <c r="B57" s="119" t="s">
        <v>2665</v>
      </c>
      <c r="C57" s="65" t="s">
        <v>31</v>
      </c>
      <c r="D57" s="63" t="s">
        <v>2686</v>
      </c>
      <c r="E57" s="142">
        <v>43405</v>
      </c>
      <c r="F57" s="142">
        <v>43434</v>
      </c>
      <c r="G57" s="157">
        <f t="shared" si="3"/>
        <v>0.96666666666666667</v>
      </c>
      <c r="H57" s="119" t="s">
        <v>2688</v>
      </c>
      <c r="I57" s="63" t="s">
        <v>208</v>
      </c>
      <c r="J57" s="63" t="s">
        <v>239</v>
      </c>
      <c r="K57" s="66">
        <v>68158850</v>
      </c>
      <c r="L57" s="65" t="s">
        <v>1148</v>
      </c>
      <c r="M57" s="67"/>
      <c r="N57" s="65" t="s">
        <v>2634</v>
      </c>
      <c r="O57" s="65" t="s">
        <v>26</v>
      </c>
      <c r="P57" s="78"/>
    </row>
    <row r="58" spans="1:16" s="7" customFormat="1" ht="24.75" customHeight="1" outlineLevel="1" x14ac:dyDescent="0.25">
      <c r="A58" s="141">
        <v>11</v>
      </c>
      <c r="B58" s="119" t="s">
        <v>2665</v>
      </c>
      <c r="C58" s="65" t="s">
        <v>31</v>
      </c>
      <c r="D58" s="63" t="s">
        <v>2687</v>
      </c>
      <c r="E58" s="142">
        <v>43922</v>
      </c>
      <c r="F58" s="142">
        <v>44165</v>
      </c>
      <c r="G58" s="157">
        <f t="shared" si="3"/>
        <v>8.1</v>
      </c>
      <c r="H58" s="119" t="s">
        <v>2688</v>
      </c>
      <c r="I58" s="63" t="s">
        <v>208</v>
      </c>
      <c r="J58" s="63" t="s">
        <v>222</v>
      </c>
      <c r="K58" s="66">
        <v>510699764</v>
      </c>
      <c r="L58" s="65" t="s">
        <v>1148</v>
      </c>
      <c r="M58" s="67"/>
      <c r="N58" s="65" t="s">
        <v>2634</v>
      </c>
      <c r="O58" s="65" t="s">
        <v>26</v>
      </c>
      <c r="P58" s="78"/>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8"/>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8"/>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8"/>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8"/>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8"/>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8"/>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8"/>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8"/>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8"/>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8"/>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8"/>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8"/>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8"/>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8"/>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8"/>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8"/>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8"/>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8"/>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8"/>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8"/>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8"/>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8"/>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8"/>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8"/>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8"/>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8"/>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8"/>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8"/>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8"/>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8"/>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43876</v>
      </c>
      <c r="F114" s="142">
        <v>44196</v>
      </c>
      <c r="G114" s="157">
        <f>IF(AND(E114&lt;&gt;"",F114&lt;&gt;""),((F114-E114)/30),"")</f>
        <v>10.666666666666666</v>
      </c>
      <c r="H114" s="119" t="s">
        <v>2688</v>
      </c>
      <c r="I114" s="118" t="s">
        <v>208</v>
      </c>
      <c r="J114" s="118" t="s">
        <v>239</v>
      </c>
      <c r="K114" s="120">
        <v>689528721</v>
      </c>
      <c r="L114" s="99" t="e">
        <f>+IF(AND(K114&gt;0,O114="Ejecución"),(K114/877802)*Tabla28[[#This Row],[% participación]],IF(AND(K114&gt;0,O114&lt;&gt;"Ejecución"),"-",""))</f>
        <v>#VALUE!</v>
      </c>
      <c r="M114" s="121" t="s">
        <v>1148</v>
      </c>
      <c r="N114" s="170" t="str">
        <f>+IF(M118="No",1,IF(M118="Si","Ingrese %",""))</f>
        <v/>
      </c>
      <c r="O114" s="159" t="s">
        <v>1150</v>
      </c>
      <c r="P114" s="77"/>
    </row>
    <row r="115" spans="1:16" s="6" customFormat="1" ht="24.75" customHeight="1" x14ac:dyDescent="0.25">
      <c r="A115" s="140">
        <v>2</v>
      </c>
      <c r="B115" s="158" t="s">
        <v>2665</v>
      </c>
      <c r="C115" s="160" t="s">
        <v>31</v>
      </c>
      <c r="D115" s="63" t="s">
        <v>2690</v>
      </c>
      <c r="E115" s="142">
        <v>44166</v>
      </c>
      <c r="F115" s="142">
        <v>44773</v>
      </c>
      <c r="G115" s="157">
        <f t="shared" ref="G115:G116" si="4">IF(AND(E115&lt;&gt;"",F115&lt;&gt;""),((F115-E115)/30),"")</f>
        <v>20.233333333333334</v>
      </c>
      <c r="H115" s="119" t="s">
        <v>2688</v>
      </c>
      <c r="I115" s="63" t="s">
        <v>208</v>
      </c>
      <c r="J115" s="63" t="s">
        <v>222</v>
      </c>
      <c r="K115" s="68">
        <v>1228034388</v>
      </c>
      <c r="L115" s="99" t="e">
        <f>+IF(AND(K115&gt;0,O115="Ejecución"),(K115/877802)*Tabla28[[#This Row],[% participación]],IF(AND(K115&gt;0,O115&lt;&gt;"Ejecución"),"-",""))</f>
        <v>#VALUE!</v>
      </c>
      <c r="M115" s="65" t="s">
        <v>1148</v>
      </c>
      <c r="N115" s="170" t="str">
        <f>+IF(M118="No",1,IF(M118="Si","Ingrese %",""))</f>
        <v/>
      </c>
      <c r="O115" s="159" t="s">
        <v>1150</v>
      </c>
      <c r="P115" s="77"/>
    </row>
    <row r="116" spans="1:16" s="6" customFormat="1" ht="24.75" customHeight="1" x14ac:dyDescent="0.25">
      <c r="A116" s="140">
        <v>3</v>
      </c>
      <c r="B116" s="158" t="s">
        <v>2665</v>
      </c>
      <c r="C116" s="160" t="s">
        <v>31</v>
      </c>
      <c r="D116" s="63"/>
      <c r="E116" s="142"/>
      <c r="F116" s="142"/>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1">
        <v>8</v>
      </c>
      <c r="B121" s="158" t="s">
        <v>2665</v>
      </c>
      <c r="C121" s="160" t="s">
        <v>31</v>
      </c>
      <c r="D121" s="63"/>
      <c r="E121" s="142"/>
      <c r="F121" s="142"/>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v>
      </c>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v>
      </c>
      <c r="D185" s="90" t="s">
        <v>2628</v>
      </c>
      <c r="E185" s="93">
        <f>+(C185*SUM(K20:K35))</f>
        <v>0</v>
      </c>
      <c r="F185" s="91"/>
      <c r="G185" s="92"/>
      <c r="H185" s="87"/>
      <c r="I185" s="89" t="s">
        <v>2627</v>
      </c>
      <c r="J185" s="163">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37700</v>
      </c>
      <c r="D193" s="5"/>
      <c r="E193" s="123">
        <v>131</v>
      </c>
      <c r="F193" s="5"/>
      <c r="G193" s="5"/>
      <c r="H193" s="144" t="s">
        <v>2691</v>
      </c>
      <c r="J193" s="5"/>
      <c r="K193" s="124">
        <v>41309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2696</v>
      </c>
      <c r="D211" s="21"/>
      <c r="G211" s="27" t="s">
        <v>2620</v>
      </c>
      <c r="H211" s="145" t="s">
        <v>2693</v>
      </c>
      <c r="J211" s="27" t="s">
        <v>2622</v>
      </c>
      <c r="K211" s="145" t="s">
        <v>2695</v>
      </c>
      <c r="L211" s="21"/>
      <c r="M211" s="21"/>
      <c r="N211" s="21"/>
      <c r="O211" s="8"/>
    </row>
    <row r="212" spans="1:15" x14ac:dyDescent="0.25">
      <c r="A212" s="9"/>
      <c r="B212" s="27" t="s">
        <v>2619</v>
      </c>
      <c r="C212" s="144" t="s">
        <v>2696</v>
      </c>
      <c r="D212" s="21"/>
      <c r="G212" s="27" t="s">
        <v>2621</v>
      </c>
      <c r="H212" s="145" t="s">
        <v>2694</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14000000000000001" bottom="0.12" header="0.12" footer="0.12"/>
  <pageSetup paperSize="5" scale="32"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2020-12-23T22:22:03Z</cp:lastPrinted>
  <dcterms:created xsi:type="dcterms:W3CDTF">2020-10-14T21:57:42Z</dcterms:created>
  <dcterms:modified xsi:type="dcterms:W3CDTF">2020-12-28T21:01:01Z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