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65\"/>
    </mc:Choice>
  </mc:AlternateContent>
  <xr:revisionPtr revIDLastSave="0" documentId="13_ncr:1_{D0C8A6AE-6912-488D-858F-E41ED9498A2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<sst xmlns="http://schemas.openxmlformats.org/spreadsheetml/2006/main" count="4500" uniqueCount="2721">
  <si>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</si>
  <si>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</si>
  <si>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</si>
  <si>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</si>
  <si>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</si>
  <si>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</si>
  <si>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</si>
  <si>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</si>
  <si>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</si>
  <si>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</si>
  <si>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</si>
  <si>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</si>
  <si>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</si>
  <si>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</si>
  <si>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</si>
  <si>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</si>
  <si>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</si>
  <si>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</si>
  <si>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</si>
  <si>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</si>
  <si>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</si>
  <si>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</si>
  <si>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</si>
  <si>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</si>
  <si>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</si>
  <si>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</si>
  <si>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</si>
  <si>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</si>
  <si>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</si>
  <si>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</si>
  <si>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</si>
  <si>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</si>
  <si>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</si>
  <si>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</si>
  <si>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</si>
  <si>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</si>
  <si>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</si>
  <si>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</si>
  <si>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</si>
  <si>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</si>
  <si>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</si>
  <si>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</si>
  <si>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</si>
  <si>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</si>
  <si>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</si>
  <si>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</si>
  <si>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</si>
  <si>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</si>
  <si>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</si>
  <si>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</si>
  <si>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</si>
  <si>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</si>
  <si>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</si>
  <si>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</si>
  <si>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</si>
  <si>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</si>
  <si>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</si>
  <si>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</si>
  <si>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</si>
  <si>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</si>
  <si>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</si>
  <si>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</si>
  <si>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</si>
  <si>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</si>
  <si>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</si>
  <si>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</si>
  <si>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</si>
  <si>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</si>
  <si>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</si>
  <si>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</si>
  <si>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</si>
  <si>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</si>
  <si>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</si>
  <si>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</si>
  <si>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</si>
  <si>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</si>
  <si>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</si>
  <si>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</si>
  <si>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</si>
  <si>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</si>
  <si>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</si>
  <si>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</si>
  <si>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</si>
  <si>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</si>
  <si>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</si>
  <si>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</si>
  <si>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</si>
  <si>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</si>
  <si>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</si>
  <si>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</si>
  <si>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</si>
  <si>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</si>
  <si>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</si>
  <si>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</si>
  <si>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</si>
  <si>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</si>
  <si>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</si>
  <si>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</si>
  <si>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</si>
  <si>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</si>
  <si>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</si>
  <si>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</si>
  <si>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</si>
  <si>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</si>
  <si>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</si>
  <si>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</si>
  <si>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</si>
  <si>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</si>
  <si>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</si>
  <si>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</si>
  <si>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</si>
  <si>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</si>
  <si>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</si>
  <si>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</si>
  <si>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</si>
  <si>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</si>
  <si>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</si>
  <si>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</si>
  <si>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</si>
  <si>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</si>
  <si>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</si>
  <si>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</si>
  <si>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</si>
  <si>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</si>
  <si>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</si>
  <si>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</si>
  <si>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</si>
  <si>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</si>
  <si>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</si>
  <si>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</si>
  <si>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</si>
  <si>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</si>
  <si>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</si>
  <si>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</si>
  <si>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</si>
  <si>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</si>
  <si>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</si>
  <si>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</si>
  <si>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</si>
  <si>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</si>
  <si>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</si>
  <si>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</si>
  <si>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</si>
  <si>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</si>
  <si>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</si>
  <si>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</si>
  <si>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</si>
  <si>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</si>
  <si>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</si>
  <si>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</si>
  <si>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</si>
  <si>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</si>
  <si>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</si>
  <si>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</si>
  <si>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</si>
  <si>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</si>
  <si>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</si>
  <si>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</si>
  <si>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</si>
  <si>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</si>
  <si>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</si>
  <si>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</si>
  <si>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</si>
  <si>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</si>
  <si>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</si>
  <si>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</si>
  <si>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</si>
  <si>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</si>
  <si>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</si>
  <si>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</si>
  <si>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</si>
  <si>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</si>
  <si>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</si>
  <si>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</si>
  <si>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</si>
  <si>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</si>
  <si>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</si>
  <si>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</si>
  <si>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</si>
  <si>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</si>
  <si>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</si>
  <si>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</si>
  <si>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</si>
  <si>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</si>
  <si>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</si>
  <si>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</si>
  <si>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</si>
  <si>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</si>
  <si>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</si>
  <si>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</si>
  <si>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</si>
  <si>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</si>
  <si>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</si>
  <si>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</si>
  <si>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</si>
  <si>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</si>
  <si>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</si>
  <si>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</si>
  <si>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</si>
  <si>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</si>
  <si>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</si>
  <si>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</si>
  <si>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</si>
  <si>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</si>
  <si>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</si>
  <si>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</si>
  <si>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</si>
  <si>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</si>
  <si>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</si>
  <si>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</si>
  <si>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</si>
  <si>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</si>
  <si>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</si>
  <si>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</si>
  <si>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</si>
  <si>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</si>
  <si>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</si>
  <si>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</si>
  <si>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</si>
  <si>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</si>
  <si>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</si>
  <si>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</si>
  <si>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</si>
  <si>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</si>
  <si>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</si>
  <si>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</si>
  <si>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</si>
  <si>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</si>
  <si>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</si>
  <si>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</si>
  <si>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</si>
  <si>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</si>
  <si>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</si>
  <si>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</si>
  <si>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</si>
  <si>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</si>
  <si>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</si>
  <si>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</si>
  <si>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</si>
  <si>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</si>
  <si>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</si>
  <si>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</si>
  <si>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</si>
  <si>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</si>
  <si>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</si>
  <si>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</si>
  <si>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</si>
  <si>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</si>
  <si>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</si>
  <si>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</si>
  <si>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</si>
  <si>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</si>
  <si>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</si>
  <si>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</si>
  <si>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</si>
  <si>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</si>
  <si>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</si>
  <si>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</si>
  <si>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</si>
  <si>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</si>
  <si>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</si>
  <si>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</si>
  <si>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</si>
  <si>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</si>
  <si>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</si>
  <si>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</si>
  <si>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</si>
  <si>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</si>
  <si>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</si>
  <si>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</si>
  <si>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</si>
  <si>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</si>
  <si>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</si>
  <si>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</si>
  <si>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</si>
  <si>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</si>
  <si>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</si>
  <si>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</si>
  <si>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</si>
  <si>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</si>
  <si>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</si>
  <si>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</si>
  <si>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</si>
  <si>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</si>
  <si>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</si>
  <si>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</si>
  <si>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</si>
  <si>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</si>
  <si>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</si>
  <si>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</si>
  <si>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</si>
  <si>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</si>
  <si>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</si>
  <si>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</si>
  <si>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</si>
  <si>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</si>
  <si>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</si>
  <si>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</si>
  <si>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</si>
  <si>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</si>
  <si>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</si>
  <si>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</si>
  <si>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</si>
  <si>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</si>
  <si>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</si>
  <si>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</si>
  <si>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</si>
  <si>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</si>
  <si>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</si>
  <si>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</si>
  <si>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</si>
  <si>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</si>
  <si>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</si>
  <si>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</si>
  <si>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</si>
  <si>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</si>
  <si>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</si>
  <si>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</si>
  <si>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</si>
  <si>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</si>
  <si>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</si>
  <si>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</si>
  <si>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</si>
  <si>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</si>
  <si>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</si>
  <si>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</si>
  <si>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</si>
  <si>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</si>
  <si>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</si>
  <si>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</si>
  <si>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</si>
  <si>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</si>
  <si>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</si>
  <si>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</si>
  <si>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</si>
  <si>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</si>
  <si>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</si>
  <si>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</si>
  <si>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</si>
  <si>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</si>
  <si>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</si>
  <si>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</si>
  <si>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</si>
  <si>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</si>
  <si>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</si>
  <si>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</si>
  <si>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</si>
  <si>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</si>
  <si>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</si>
  <si>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</si>
  <si>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</si>
  <si>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</si>
  <si>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</si>
  <si>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</si>
  <si>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</si>
  <si>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</si>
  <si>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</si>
  <si>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</si>
  <si>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</si>
  <si>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</si>
  <si>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</si>
  <si>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</si>
  <si>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</si>
  <si>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</si>
  <si>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</si>
  <si>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</si>
  <si>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</si>
  <si>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</si>
  <si>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</si>
  <si>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</si>
  <si>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</si>
  <si>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</si>
  <si>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</si>
  <si>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</si>
  <si>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</si>
  <si>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</si>
  <si>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</si>
  <si>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</si>
  <si>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</si>
  <si>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</si>
  <si>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</si>
  <si>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</si>
  <si>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</si>
  <si>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</si>
  <si>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</si>
  <si>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</si>
  <si>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</si>
  <si>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</si>
  <si>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</si>
  <si>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</si>
  <si>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</si>
  <si>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</si>
  <si>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</si>
  <si>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</si>
  <si>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</si>
  <si>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</si>
  <si>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</si>
  <si>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</si>
  <si>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</si>
  <si>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</si>
  <si>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</si>
  <si>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</si>
  <si>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</si>
  <si>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</si>
  <si>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</si>
  <si>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</si>
  <si>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</si>
  <si>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</si>
  <si>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</si>
  <si>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</si>
  <si>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</si>
  <si>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</si>
  <si>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</si>
  <si>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</si>
  <si>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</si>
  <si>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</si>
  <si>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</si>
  <si>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</si>
  <si>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</si>
  <si>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</si>
  <si>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</si>
  <si>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</si>
  <si>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</si>
  <si>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</si>
  <si>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</si>
  <si>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</si>
  <si>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</si>
  <si>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</si>
  <si>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</si>
  <si>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</si>
  <si>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</si>
  <si>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</si>
  <si>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</si>
  <si>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</si>
  <si>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</si>
  <si>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</si>
  <si>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</si>
  <si>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</si>
  <si>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</si>
  <si>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</si>
  <si>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</si>
  <si>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</si>
  <si>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</si>
  <si>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</si>
  <si>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</si>
  <si>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</si>
  <si>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</si>
  <si>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</si>
  <si>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</si>
  <si>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</si>
  <si>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</si>
  <si>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</si>
  <si>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</si>
  <si>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</si>
  <si>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</si>
  <si>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</si>
  <si>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</si>
  <si>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</si>
  <si>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</si>
  <si>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</si>
  <si>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</si>
  <si>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</si>
  <si>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</si>
  <si>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</si>
  <si>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</si>
  <si>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</si>
  <si>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</si>
  <si>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</si>
  <si>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</si>
  <si>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</si>
  <si>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</si>
  <si>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</si>
  <si>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</si>
  <si>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</si>
  <si>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</si>
  <si>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</si>
  <si>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</si>
  <si>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</si>
  <si>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</si>
  <si>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</si>
  <si>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</si>
  <si>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</si>
  <si>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</si>
  <si>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</si>
  <si>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</si>
  <si>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</si>
  <si>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</si>
  <si>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</si>
  <si>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</si>
  <si>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</si>
  <si>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</si>
  <si>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</si>
  <si>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</si>
  <si>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</si>
  <si>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</si>
  <si>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</si>
  <si>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</si>
  <si>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</si>
  <si>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</si>
  <si>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</si>
  <si>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</si>
  <si>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</si>
  <si>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</si>
  <si>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</si>
  <si>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</si>
  <si>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</si>
  <si>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</si>
  <si>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</si>
  <si>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</si>
  <si>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</si>
  <si>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</si>
  <si>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</si>
  <si>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</si>
  <si>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</si>
  <si>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</si>
  <si>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</si>
  <si>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</si>
  <si>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</si>
  <si>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</si>
  <si>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</si>
  <si>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</si>
  <si>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</si>
  <si>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</si>
  <si>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</si>
  <si>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</si>
  <si>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</si>
  <si>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</si>
  <si>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</si>
  <si>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</si>
  <si>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</si>
  <si>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</si>
  <si>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</si>
  <si>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</si>
  <si>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</si>
  <si>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</si>
  <si>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</si>
  <si>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</si>
  <si>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</si>
  <si>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</si>
  <si>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</si>
  <si>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</si>
  <si>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</si>
  <si>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</si>
  <si>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</si>
  <si>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</si>
  <si>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</si>
  <si>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</si>
  <si>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</si>
  <si>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</si>
  <si>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</si>
  <si>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</si>
  <si>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</si>
  <si>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</si>
  <si>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</si>
  <si>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</si>
  <si>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</si>
  <si>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</si>
  <si>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</si>
  <si>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</si>
  <si>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</si>
  <si>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</si>
  <si>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</si>
  <si>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</si>
  <si>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</si>
  <si>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</si>
  <si>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</si>
  <si>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</si>
  <si>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</si>
  <si>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</si>
  <si>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</si>
  <si>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</si>
  <si>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</si>
  <si>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</si>
  <si>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</si>
  <si>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</si>
  <si>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</si>
  <si>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</si>
  <si>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</si>
  <si>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</si>
  <si>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</si>
  <si>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</si>
  <si>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</si>
  <si>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</si>
  <si>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</si>
  <si>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</si>
  <si>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</si>
  <si>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</si>
  <si>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</si>
  <si>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</si>
  <si>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</si>
  <si>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</si>
  <si>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</si>
  <si>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</si>
  <si>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</si>
  <si>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</si>
  <si>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</si>
  <si>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</si>
  <si>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</si>
  <si>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</si>
  <si>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</si>
  <si>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</si>
  <si>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</si>
  <si>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</si>
  <si>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</si>
  <si>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</si>
  <si>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</si>
  <si>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</si>
  <si>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</si>
  <si>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</si>
  <si>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</si>
  <si>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</si>
  <si>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</si>
  <si>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</si>
  <si>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</si>
  <si>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</si>
  <si>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</si>
  <si>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</si>
  <si>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</si>
  <si>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</si>
  <si>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</si>
  <si>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</si>
  <si>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</si>
  <si>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</si>
  <si>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</si>
  <si>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</si>
  <si>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</si>
  <si>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</si>
  <si>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</si>
  <si>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</si>
  <si>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</si>
  <si>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</si>
  <si>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</si>
  <si>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</si>
  <si>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</si>
  <si>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</si>
  <si>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</si>
  <si>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</si>
  <si>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</si>
  <si>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</si>
  <si>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</si>
  <si>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</si>
  <si>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</si>
  <si>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</si>
  <si>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</si>
  <si>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</si>
  <si>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</si>
  <si>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</si>
  <si>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</si>
  <si>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</si>
  <si>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</si>
  <si>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</si>
  <si>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</si>
  <si>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</si>
  <si>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</si>
  <si>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</si>
  <si>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</si>
  <si>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</si>
  <si>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</si>
  <si>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</si>
  <si>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</si>
  <si>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</si>
  <si>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</si>
  <si>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</si>
  <si>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</si>
  <si>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</si>
  <si>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</si>
  <si>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</si>
  <si>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</si>
  <si>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</si>
  <si>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</si>
  <si>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</si>
  <si>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</si>
  <si>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</si>
  <si>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</si>
  <si>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</si>
  <si>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</si>
  <si>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</si>
  <si>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</si>
  <si>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</si>
  <si>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</si>
  <si>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</si>
  <si>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</si>
  <si>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</si>
  <si>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</si>
  <si>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</si>
  <si>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</si>
  <si>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</si>
  <si>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</si>
  <si>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</si>
  <si>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</si>
  <si>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</si>
  <si>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</si>
  <si>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</si>
  <si>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</si>
  <si>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</si>
  <si>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</si>
  <si>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</si>
  <si>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</si>
  <si>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</si>
  <si>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</si>
  <si>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</si>
  <si>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</si>
  <si>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</si>
  <si>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</si>
  <si>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</si>
  <si>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</si>
  <si>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</si>
  <si>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</si>
  <si>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</si>
  <si>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</si>
  <si>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</si>
  <si>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</si>
  <si>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</si>
  <si>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</si>
  <si>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</si>
  <si>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</si>
  <si>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</si>
  <si>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</si>
  <si>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</si>
  <si>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</si>
  <si>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</si>
  <si>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</si>
  <si>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</si>
  <si>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</si>
  <si>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</si>
  <si>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</si>
  <si>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</si>
  <si>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</si>
  <si>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</si>
  <si>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</si>
  <si>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</si>
  <si>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</si>
  <si>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</si>
  <si>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</si>
  <si>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</si>
  <si>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</si>
  <si>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</si>
  <si>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</si>
  <si>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</si>
  <si>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</si>
  <si>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</si>
  <si>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</si>
  <si>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</si>
  <si>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</si>
  <si>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</si>
  <si>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</si>
  <si>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</si>
  <si>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</si>
  <si>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</si>
  <si>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</si>
  <si>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</si>
  <si>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</si>
  <si>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</si>
  <si>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</si>
  <si>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</si>
  <si>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</si>
  <si>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</si>
  <si>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</si>
  <si>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</si>
  <si>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</si>
  <si>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</si>
  <si>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</si>
  <si>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</si>
  <si>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</si>
  <si>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</si>
  <si>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</si>
  <si>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</si>
  <si>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</si>
  <si>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</si>
  <si>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</si>
  <si>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</si>
  <si>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</si>
  <si>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</si>
  <si>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</si>
  <si>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</si>
  <si>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</si>
  <si>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</si>
  <si>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</si>
  <si>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</si>
  <si>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</si>
  <si>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</si>
  <si>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</si>
  <si>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</si>
  <si>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</si>
  <si>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</si>
  <si>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</si>
  <si>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</si>
  <si>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</si>
  <si>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</si>
  <si>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</si>
  <si>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</si>
  <si>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</si>
  <si>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</si>
  <si>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</si>
  <si>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</si>
  <si>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</si>
  <si>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</si>
  <si>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</si>
  <si>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</si>
  <si>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</si>
  <si>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</si>
  <si>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</si>
  <si>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</si>
  <si>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</si>
  <si>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</si>
  <si>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</si>
  <si>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</si>
  <si>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</si>
  <si>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</si>
  <si>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</si>
  <si>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</si>
  <si>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</si>
  <si>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</si>
  <si>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</si>
  <si>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</si>
  <si>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</si>
  <si>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</si>
  <si>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</si>
  <si>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</si>
  <si>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</si>
  <si>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</si>
  <si>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</si>
  <si>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</si>
  <si>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</si>
  <si>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</si>
  <si>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</si>
  <si>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</si>
  <si>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</si>
  <si>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</si>
  <si>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</si>
  <si>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</si>
  <si>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</si>
  <si>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</si>
  <si>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</si>
  <si>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</si>
  <si>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</si>
  <si>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</si>
  <si>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</si>
  <si>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</si>
  <si>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</si>
  <si>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</si>
  <si>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</si>
  <si>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</si>
  <si>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</si>
  <si>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</si>
  <si>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</si>
  <si>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</si>
  <si>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</si>
  <si>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</si>
  <si>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</si>
  <si>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</si>
  <si>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</si>
  <si>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</si>
  <si>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</si>
  <si>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</si>
  <si>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</si>
  <si>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</si>
  <si>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</si>
  <si>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</si>
  <si>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</si>
  <si>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</si>
  <si>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</si>
  <si>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</si>
  <si>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</si>
  <si>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</si>
  <si>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</si>
  <si>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</si>
  <si>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</si>
  <si>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</si>
  <si>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</si>
  <si>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</si>
  <si>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</si>
  <si>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</si>
  <si>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</si>
  <si>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</si>
  <si>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</si>
  <si>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</si>
  <si>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</si>
  <si>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</si>
  <si>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</si>
  <si>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</si>
  <si>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</si>
  <si>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</si>
  <si>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</si>
  <si>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</si>
  <si>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</si>
  <si>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</si>
  <si>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</si>
  <si>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</si>
  <si>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</si>
  <si>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</si>
  <si>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</si>
  <si>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</si>
  <si>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</si>
  <si>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</si>
  <si>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</si>
  <si>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</si>
  <si>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</si>
  <si>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</si>
  <si>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</si>
  <si>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</si>
  <si>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</si>
  <si>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</si>
  <si>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</si>
  <si>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</si>
  <si>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</si>
  <si>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</si>
  <si>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</si>
  <si>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</si>
  <si>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</si>
  <si>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</si>
  <si>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</si>
  <si>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</si>
  <si>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</si>
  <si>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</si>
  <si>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</si>
  <si>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</si>
  <si>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</si>
  <si>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</si>
  <si>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</si>
  <si>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</si>
  <si>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</si>
  <si>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</si>
  <si>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</si>
  <si>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</si>
  <si>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</si>
  <si>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</si>
  <si>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</si>
  <si>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</si>
  <si>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</si>
  <si>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</si>
  <si>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</si>
  <si>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</si>
  <si>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</si>
  <si>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</si>
  <si>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</si>
  <si>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</si>
  <si>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</si>
  <si>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</si>
  <si>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</si>
  <si>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</si>
  <si>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</si>
  <si>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</si>
  <si>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</si>
  <si>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</si>
  <si>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</si>
  <si>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</si>
  <si>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</si>
  <si>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</si>
  <si>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</si>
  <si>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</si>
  <si>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</si>
  <si>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</si>
  <si>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</si>
  <si>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</si>
  <si>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</si>
  <si>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</si>
  <si>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</si>
  <si>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</si>
  <si>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</si>
  <si>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</si>
  <si>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</si>
  <si>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</si>
  <si>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</si>
  <si>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</si>
  <si>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</si>
  <si>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</si>
  <si>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</si>
  <si>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</si>
  <si>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</si>
  <si>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</si>
  <si>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</si>
  <si>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</si>
  <si>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</si>
  <si>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</si>
  <si>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</si>
  <si>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</si>
  <si>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</si>
  <si>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</si>
  <si>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</si>
  <si>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</si>
  <si>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</si>
  <si>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</si>
  <si>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</si>
  <si>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</si>
  <si>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</si>
  <si>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</si>
  <si>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</si>
  <si>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</si>
  <si>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</si>
  <si>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</si>
  <si>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</si>
  <si>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</si>
  <si>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</si>
  <si>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</si>
  <si>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</si>
  <si>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</si>
  <si>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</si>
  <si>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</si>
  <si>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</si>
  <si>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</si>
  <si>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</si>
  <si>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</si>
  <si>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</si>
  <si>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</si>
  <si>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</si>
  <si>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</si>
  <si>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</si>
  <si>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</si>
  <si>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</si>
  <si>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</si>
  <si>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</si>
  <si>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</si>
  <si>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</si>
  <si>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</si>
  <si>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</si>
  <si>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</si>
  <si>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</si>
  <si>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</si>
  <si>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</si>
  <si>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</si>
  <si>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</si>
  <si>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</si>
  <si>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</si>
  <si>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</si>
  <si>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</si>
  <si>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</si>
  <si>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</si>
  <si>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</si>
  <si>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</si>
  <si>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</si>
  <si>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</si>
  <si>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</si>
  <si>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</si>
  <si>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</si>
  <si>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</si>
  <si>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</si>
  <si>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</si>
  <si>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</si>
  <si>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</si>
  <si>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</si>
  <si>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</si>
  <si>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</si>
  <si>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</si>
  <si>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</si>
  <si>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</si>
  <si>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</si>
  <si>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</si>
  <si>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</si>
  <si>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</si>
  <si>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</si>
  <si>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</si>
  <si>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</si>
  <si>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</si>
  <si>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</si>
  <si>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</si>
  <si>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</si>
  <si>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</si>
  <si>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</si>
  <si>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</si>
  <si>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</si>
  <si>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</si>
  <si>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</si>
  <si>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</si>
  <si>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</si>
  <si>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</si>
  <si>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</si>
  <si>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</si>
  <si>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</si>
  <si>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</si>
  <si>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</si>
  <si>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</si>
  <si>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</si>
  <si>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</si>
  <si>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</si>
  <si>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</si>
  <si>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</si>
  <si>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</si>
  <si>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</si>
  <si>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</si>
  <si>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</si>
  <si>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</si>
  <si>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</si>
  <si>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</si>
  <si>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</si>
  <si>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</si>
  <si>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</si>
  <si>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</si>
  <si>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</si>
  <si>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</si>
  <si>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</si>
  <si>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</si>
  <si>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</si>
  <si>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</si>
  <si>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</si>
  <si>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</si>
  <si>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</si>
  <si>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</si>
  <si>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</si>
  <si>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</si>
  <si>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</si>
  <si>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</si>
  <si>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</si>
  <si>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</si>
  <si>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</si>
  <si>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</si>
  <si>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</si>
  <si>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</si>
  <si>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</si>
  <si>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</si>
  <si>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</si>
  <si>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</si>
  <si>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</si>
  <si>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</si>
  <si>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</si>
  <si>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</si>
  <si>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</si>
  <si>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</si>
  <si>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</si>
  <si>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</si>
  <si>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</si>
  <si>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</si>
  <si>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</si>
  <si>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</si>
  <si>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</si>
  <si>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</si>
  <si>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</si>
  <si>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</si>
  <si>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</si>
  <si>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</si>
  <si>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</si>
  <si>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</si>
  <si>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</si>
  <si>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</si>
  <si>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</si>
  <si>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</si>
  <si>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</si>
  <si>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</si>
  <si>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</si>
  <si>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</si>
  <si>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</si>
  <si>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</si>
  <si>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</si>
  <si>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</si>
  <si>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</si>
  <si>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</si>
  <si>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</si>
  <si>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</si>
  <si>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</si>
  <si>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</si>
  <si>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</si>
  <si>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</si>
  <si>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</si>
  <si>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</si>
  <si>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</si>
  <si>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</si>
  <si>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</si>
  <si>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</si>
  <si>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</si>
  <si>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</si>
  <si>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</si>
  <si>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</si>
  <si>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</si>
  <si>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</si>
  <si>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</si>
  <si>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</si>
  <si>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</si>
  <si>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</si>
  <si>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</si>
  <si>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</si>
  <si>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</si>
  <si>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</si>
  <si>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</si>
  <si>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</si>
  <si>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</si>
  <si>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</si>
  <si>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</si>
  <si>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</si>
  <si>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</si>
  <si>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</si>
  <si>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</si>
  <si>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</si>
  <si>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</si>
  <si>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</si>
  <si>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</si>
  <si>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</si>
  <si>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</si>
  <si>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</si>
  <si>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</si>
  <si>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</si>
  <si>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</si>
  <si>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</si>
  <si>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</si>
  <si>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</si>
  <si>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</si>
  <si>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</si>
  <si>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</si>
  <si>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</si>
  <si>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</si>
  <si>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</si>
  <si>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</si>
  <si>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</si>
  <si>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</si>
  <si>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</si>
  <si>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</si>
  <si>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</si>
  <si>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</si>
  <si>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</si>
  <si>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</si>
  <si>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</si>
  <si>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</si>
  <si>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</si>
  <si>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</si>
  <si>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</si>
  <si>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</si>
  <si>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</si>
  <si>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</si>
  <si>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</si>
  <si>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</si>
  <si>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</si>
  <si>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</si>
  <si>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</si>
  <si>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</si>
  <si>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</si>
  <si>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</si>
  <si>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</si>
  <si>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</si>
  <si>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</si>
  <si>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</si>
  <si>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</si>
  <si>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</si>
  <si>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</si>
  <si>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</si>
  <si>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</si>
  <si>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</si>
  <si>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</si>
  <si>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</si>
  <si>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</si>
  <si>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</si>
  <si>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</si>
  <si>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</si>
  <si>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</si>
  <si>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</si>
  <si>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</si>
  <si>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</si>
  <si>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</si>
  <si>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</si>
  <si>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</si>
  <si>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</si>
  <si>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</si>
  <si>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</si>
  <si>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</si>
  <si>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</si>
  <si>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</si>
  <si>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</si>
  <si>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</si>
  <si>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</si>
  <si>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</si>
  <si>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</si>
  <si>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</si>
  <si>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</si>
  <si>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</si>
  <si>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</si>
  <si>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</si>
  <si>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</si>
  <si>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</si>
  <si>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</si>
  <si>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</si>
  <si>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</si>
  <si>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</si>
  <si>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</si>
  <si>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</si>
  <si>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</si>
  <si>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</si>
  <si>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</si>
  <si>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</si>
  <si>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</si>
  <si>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</si>
  <si>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</si>
  <si>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</si>
  <si>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</si>
  <si>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</si>
  <si>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</si>
  <si>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</si>
  <si>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</si>
  <si>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</si>
  <si>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</si>
  <si>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</si>
  <si>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</si>
  <si>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</si>
  <si>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</si>
  <si>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</si>
  <si>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</si>
  <si>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</si>
  <si>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</si>
  <si>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</si>
  <si>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</si>
  <si>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</si>
  <si>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</si>
  <si>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</si>
  <si>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</si>
  <si>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</si>
  <si>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</si>
  <si>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</si>
  <si>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</si>
  <si>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</si>
  <si>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</si>
  <si>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</si>
  <si>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</si>
  <si>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</si>
  <si>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</si>
  <si>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</si>
  <si>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</si>
  <si>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</si>
  <si>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</si>
  <si>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</si>
  <si>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</si>
  <si>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</si>
  <si>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</si>
  <si>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</si>
  <si>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</si>
  <si>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</si>
  <si>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</si>
  <si>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</si>
  <si>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</si>
  <si>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</si>
  <si>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</si>
  <si>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</si>
  <si>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</si>
  <si>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</si>
  <si>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</si>
  <si>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</si>
  <si>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</si>
  <si>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</si>
  <si>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</si>
  <si>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</si>
  <si>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</si>
  <si>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</si>
  <si>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</si>
  <si>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</si>
  <si>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</si>
  <si>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</si>
  <si>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</si>
  <si>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</si>
  <si>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</si>
  <si>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</si>
  <si>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</si>
  <si>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</si>
  <si>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</si>
  <si>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</si>
  <si>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</si>
  <si>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</si>
  <si>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</si>
  <si>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</si>
  <si>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</si>
  <si>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</si>
  <si>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</si>
  <si>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</si>
  <si>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</si>
  <si>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</si>
  <si>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</si>
  <si>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</si>
  <si>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</si>
  <si>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</si>
  <si>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</si>
  <si>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</si>
  <si>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</si>
  <si>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</si>
  <si>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</si>
  <si>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</si>
  <si>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</si>
  <si>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</si>
  <si>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</si>
  <si>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</si>
  <si>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</si>
  <si>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</si>
  <si>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</si>
  <si>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</si>
  <si>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</si>
  <si>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</si>
  <si>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</si>
  <si>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</si>
  <si>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</si>
  <si>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</si>
  <si>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</si>
  <si>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</si>
  <si>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</si>
  <si>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</si>
  <si>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</si>
  <si>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</si>
  <si>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</si>
  <si>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</si>
  <si>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</si>
  <si>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</si>
  <si>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</si>
  <si>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</si>
  <si>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</si>
  <si>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</si>
  <si>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</si>
  <si>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</si>
  <si>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</si>
  <si>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</si>
  <si>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</si>
  <si>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</si>
  <si>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</si>
  <si>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</si>
  <si>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</si>
  <si>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</si>
  <si>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</si>
  <si>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</si>
  <si>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</si>
  <si>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</si>
  <si>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</si>
  <si>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</si>
  <si>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</si>
  <si>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</si>
  <si>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</si>
  <si>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</si>
  <si>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</si>
  <si>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</si>
  <si>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</si>
  <si>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</si>
  <si>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</si>
  <si>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</si>
  <si>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</si>
  <si>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</si>
  <si>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</si>
  <si>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</si>
  <si>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</si>
  <si>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</si>
  <si>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</si>
  <si>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</si>
  <si>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</si>
  <si>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</si>
  <si>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</si>
  <si>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</si>
  <si>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</si>
  <si>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</si>
  <si>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</si>
  <si>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</si>
  <si>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</si>
  <si>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</si>
  <si>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</si>
  <si>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</si>
  <si>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</si>
  <si>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</si>
  <si>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</si>
  <si>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</si>
  <si>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</si>
  <si>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</si>
  <si>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</si>
  <si>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</si>
  <si>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</si>
  <si>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</si>
  <si>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</si>
  <si>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</si>
  <si>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</si>
  <si>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</si>
  <si>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</si>
  <si>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</si>
  <si>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</si>
  <si>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</si>
  <si>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</si>
  <si>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</si>
  <si>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</si>
  <si>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</si>
  <si>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</si>
  <si>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</si>
  <si>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</si>
  <si>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</si>
  <si>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</si>
  <si>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</si>
  <si>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</si>
  <si>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</si>
  <si>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</si>
  <si>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</si>
  <si>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</si>
  <si>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</si>
  <si>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</si>
  <si>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</si>
  <si>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</si>
  <si>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</si>
  <si>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</si>
  <si>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</si>
  <si>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</si>
  <si>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</si>
  <si>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</si>
  <si>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</si>
  <si>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</si>
  <si>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</si>
  <si>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</si>
  <si>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</si>
  <si>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</si>
  <si>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</si>
  <si>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</si>
  <si>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</si>
  <si>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</si>
  <si>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</si>
  <si>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</si>
  <si>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</si>
  <si>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</si>
  <si>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</si>
  <si>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</si>
  <si>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</si>
  <si>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</si>
  <si>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</si>
  <si>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</si>
  <si>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</si>
  <si>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</si>
  <si>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</si>
  <si>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</si>
  <si>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</si>
  <si>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</si>
  <si>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</si>
  <si>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</si>
  <si>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</si>
  <si>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</si>
  <si>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</si>
  <si>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</si>
  <si>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</si>
  <si>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</si>
  <si>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</si>
  <si>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</si>
  <si>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</si>
  <si>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</si>
  <si>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</si>
  <si>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</si>
  <si>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</si>
  <si>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</si>
  <si>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</si>
  <si>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</si>
  <si>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</si>
  <si>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</si>
  <si>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</si>
  <si>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</si>
  <si>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</si>
  <si>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</si>
  <si>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</si>
  <si>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</si>
  <si>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</si>
  <si>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</si>
  <si>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</si>
  <si>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</si>
  <si>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</si>
  <si>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</si>
  <si>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</si>
  <si>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</si>
  <si>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</si>
  <si>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</si>
  <si>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</si>
  <si>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</si>
  <si>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</si>
  <si>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</si>
  <si>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</si>
  <si>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</si>
  <si>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</si>
  <si>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</si>
  <si>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</si>
  <si>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</si>
  <si>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</si>
  <si>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</si>
  <si>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</si>
  <si>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</si>
  <si>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</si>
  <si>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</si>
  <si>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</si>
  <si>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</si>
  <si>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</si>
  <si>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</si>
  <si>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</si>
  <si>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</si>
  <si>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</si>
  <si>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</si>
  <si>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</si>
  <si>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</si>
  <si>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</si>
  <si>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</si>
  <si>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</si>
  <si>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</si>
  <si>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</si>
  <si>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</si>
  <si>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</si>
  <si>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</si>
  <si>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</si>
  <si>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</si>
  <si>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</si>
  <si>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</si>
  <si>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</si>
  <si>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</si>
  <si>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</si>
  <si>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</si>
  <si>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</si>
  <si>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</si>
  <si>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</si>
  <si>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</si>
  <si>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</si>
  <si>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</si>
  <si>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</si>
  <si>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</si>
  <si>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</si>
  <si>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</si>
  <si>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</si>
  <si>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</si>
  <si>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</si>
  <si>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</si>
  <si>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</si>
  <si>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</si>
  <si>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</si>
  <si>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</si>
  <si>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</si>
  <si>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</si>
  <si>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</si>
  <si>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</si>
  <si>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</si>
  <si>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</si>
  <si>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</si>
  <si>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</si>
  <si>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</si>
  <si>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</si>
  <si>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</si>
  <si>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</si>
  <si>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</si>
  <si>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</si>
  <si>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</si>
  <si>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</si>
  <si>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</si>
  <si>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</si>
  <si>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</si>
  <si>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</si>
  <si>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</si>
  <si>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</si>
  <si>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</si>
  <si>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</si>
  <si>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</si>
  <si>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</si>
  <si>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</si>
  <si>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</si>
  <si>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</si>
  <si>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</si>
  <si>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</si>
  <si>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</si>
  <si>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</si>
  <si>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</si>
  <si>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</si>
  <si>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</si>
  <si>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</si>
  <si>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</si>
  <si>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</si>
  <si>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</si>
  <si>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</si>
  <si>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</si>
  <si>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</si>
  <si>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</si>
  <si>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</si>
  <si>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</si>
  <si>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</si>
  <si>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</si>
  <si>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</si>
  <si>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</si>
  <si>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</si>
  <si>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</si>
  <si>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</si>
  <si>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</si>
  <si>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</si>
  <si>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</si>
  <si>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</si>
  <si>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</si>
  <si>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</si>
  <si>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</si>
  <si>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</si>
  <si>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</si>
  <si>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</si>
  <si>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</si>
  <si>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</si>
  <si>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</si>
  <si>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</si>
  <si>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</si>
  <si>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</si>
  <si>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</si>
  <si>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</si>
  <si>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</si>
  <si>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</si>
  <si>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</si>
  <si>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</si>
  <si>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</si>
  <si>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</si>
  <si>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</si>
  <si>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</si>
  <si>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</si>
  <si>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</si>
  <si>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</si>
  <si>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</si>
  <si>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</si>
  <si>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</si>
  <si>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</si>
  <si>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</si>
  <si>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</si>
  <si>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</si>
  <si>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</si>
  <si>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</si>
  <si>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</si>
  <si>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</si>
  <si>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</si>
  <si>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</si>
  <si>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</si>
  <si>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</si>
  <si>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</si>
  <si>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</si>
  <si>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</si>
  <si>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</si>
  <si>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</si>
  <si>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</si>
  <si>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</si>
  <si>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</si>
  <si>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</si>
  <si>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</si>
  <si>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</si>
  <si>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</si>
  <si>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</si>
  <si>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</si>
  <si>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</si>
  <si>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</si>
  <si>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</si>
  <si>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</si>
  <si>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</si>
  <si>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</si>
  <si>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</si>
  <si>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</si>
  <si>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</si>
  <si>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</si>
  <si>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</si>
  <si>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</si>
  <si>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</si>
  <si>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</si>
  <si>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</si>
  <si>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</si>
  <si>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</si>
  <si>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</si>
  <si>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</si>
  <si>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</si>
  <si>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</si>
  <si>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</si>
  <si>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</si>
  <si>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</si>
  <si>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</si>
  <si>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</si>
  <si>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</si>
  <si>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</si>
  <si>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</si>
  <si>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</si>
  <si>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</si>
  <si>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</si>
  <si>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</si>
  <si>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</si>
  <si>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</si>
  <si>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</si>
  <si>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</si>
  <si>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</si>
  <si>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</si>
  <si>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</si>
  <si>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</si>
  <si>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</si>
  <si>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</si>
  <si>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</si>
  <si>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</si>
  <si>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</si>
  <si>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</si>
  <si>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</si>
  <si>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</si>
  <si>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</si>
  <si>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</si>
  <si>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</si>
  <si>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</si>
  <si>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</si>
  <si>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</si>
  <si>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</si>
  <si>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</si>
  <si>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</si>
  <si>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</si>
  <si>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</si>
  <si>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</si>
  <si>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</si>
  <si>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</si>
  <si>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</si>
  <si>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</si>
  <si>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</si>
  <si>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</si>
  <si>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</si>
  <si>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</si>
  <si>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</si>
  <si>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</si>
  <si>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</si>
  <si>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</si>
  <si>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</si>
  <si>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</si>
  <si>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</si>
  <si>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</si>
  <si>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</si>
  <si>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</si>
  <si>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</si>
  <si>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</si>
  <si>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</si>
  <si>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</si>
  <si>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</si>
  <si>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</si>
  <si>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</si>
  <si>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</si>
  <si>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</si>
  <si>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</si>
  <si>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</si>
  <si>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</si>
  <si>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</si>
  <si>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</si>
  <si>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</si>
  <si>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</si>
  <si>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</si>
  <si>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</si>
  <si>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</si>
  <si>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</si>
  <si>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</si>
  <si>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</si>
  <si>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</si>
  <si>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</si>
  <si>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</si>
  <si>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</si>
  <si>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</si>
  <si>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</si>
  <si>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</si>
  <si>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</si>
  <si>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</si>
  <si>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</si>
  <si>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</si>
  <si>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</si>
  <si>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</si>
  <si>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</si>
  <si>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</si>
  <si>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</si>
  <si>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</si>
  <si>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</si>
  <si>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</si>
  <si>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</si>
  <si>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</si>
  <si>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</si>
  <si>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</si>
  <si>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</si>
  <si>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</si>
  <si>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</si>
  <si>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</si>
  <si>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</si>
  <si>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</si>
  <si>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</si>
  <si>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</si>
  <si>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</si>
  <si>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</si>
  <si>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</si>
  <si>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</si>
  <si>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</si>
  <si>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</si>
  <si>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</si>
  <si>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</si>
  <si>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</si>
  <si>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</si>
  <si>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</si>
  <si>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</si>
  <si>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</si>
  <si>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</si>
  <si>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</si>
  <si>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</si>
  <si>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</si>
  <si>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</si>
  <si>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</si>
  <si>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</si>
  <si>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</si>
  <si>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</si>
  <si>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</si>
  <si>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</si>
  <si>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</si>
  <si>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</si>
  <si>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</si>
  <si>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</si>
  <si>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</si>
  <si>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</si>
  <si>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</si>
  <si>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</si>
  <si>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</si>
  <si>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</si>
  <si>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</si>
  <si>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</si>
  <si>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</si>
  <si>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</si>
  <si>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</si>
  <si>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</si>
  <si>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</si>
  <si>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</si>
  <si>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</si>
  <si>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</si>
  <si>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</si>
  <si>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</si>
  <si>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</si>
  <si>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</si>
  <si>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</si>
  <si>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</si>
  <si>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</si>
  <si>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</si>
  <si>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</si>
  <si>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</si>
  <si>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</si>
  <si>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</si>
  <si>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</si>
  <si>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</si>
  <si>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</si>
  <si>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</si>
  <si>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</si>
  <si>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</si>
  <si>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</si>
  <si>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</si>
  <si>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</si>
  <si>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</si>
  <si>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</si>
  <si>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</si>
  <si>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</si>
  <si>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</si>
  <si>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</si>
  <si>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</si>
  <si>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</si>
  <si>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</si>
  <si>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</si>
  <si>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</si>
  <si>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</si>
  <si>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</si>
  <si>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</si>
  <si>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</si>
  <si>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</si>
  <si>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</si>
  <si>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</si>
  <si>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</si>
  <si>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</si>
  <si>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</si>
  <si>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</si>
  <si>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</si>
  <si>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</si>
  <si>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</si>
  <si>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</si>
  <si>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</si>
  <si>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</si>
  <si>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</si>
  <si>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</si>
  <si>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</si>
  <si>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</si>
  <si>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</si>
  <si>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</si>
  <si>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</si>
  <si>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</si>
  <si>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</si>
  <si>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</si>
  <si>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</si>
  <si>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</si>
  <si>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</si>
  <si>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</si>
  <si>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</si>
  <si>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</si>
  <si>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</si>
  <si>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</si>
  <si>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</si>
  <si>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</si>
  <si>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</si>
  <si>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</si>
  <si>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</si>
  <si>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</si>
  <si>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</si>
  <si>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</si>
  <si>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</si>
  <si>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</si>
  <si>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</si>
  <si>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</si>
  <si>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</si>
  <si>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</si>
  <si>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</si>
  <si>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</si>
  <si>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</si>
  <si>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</si>
  <si>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</si>
  <si>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</si>
  <si>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</si>
  <si>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</si>
  <si>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</si>
  <si>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</si>
  <si>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</si>
  <si>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</si>
  <si>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</si>
  <si>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</si>
  <si>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</si>
  <si>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</si>
  <si>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</si>
  <si>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</si>
  <si>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</si>
  <si>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</si>
  <si>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</si>
  <si>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</si>
  <si>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</si>
  <si>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</si>
  <si>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</si>
  <si>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</si>
  <si>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</si>
  <si>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</si>
  <si>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</si>
  <si>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</si>
  <si>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</si>
  <si>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</si>
  <si>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</si>
  <si>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</si>
  <si>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</si>
  <si>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</si>
  <si>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</si>
  <si>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</si>
  <si>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</si>
  <si>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</si>
  <si>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</si>
  <si>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</si>
  <si>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</si>
  <si>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</si>
  <si>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</si>
  <si>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</si>
  <si>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</si>
  <si>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</si>
  <si>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</si>
  <si>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</si>
  <si>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</si>
  <si>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</si>
  <si>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</si>
  <si>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</si>
  <si>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</si>
  <si>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</si>
  <si>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</si>
  <si>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</si>
  <si>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</si>
  <si>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</si>
  <si>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</si>
  <si>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</si>
  <si>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</si>
  <si>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</si>
  <si>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</si>
  <si>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</si>
  <si>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</si>
  <si>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</si>
  <si>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</si>
  <si>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</si>
  <si>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</si>
  <si>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</si>
  <si>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</si>
  <si>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</si>
  <si>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</si>
  <si>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</si>
  <si>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</si>
  <si>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</si>
  <si>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</si>
  <si>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</si>
  <si>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</si>
  <si>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</si>
  <si>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</si>
  <si>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</si>
  <si>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</si>
  <si>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</si>
  <si>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</si>
  <si>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</si>
  <si>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</si>
  <si>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</si>
  <si>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</si>
  <si>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</si>
  <si>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</si>
  <si>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</si>
  <si>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</si>
  <si>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</si>
  <si>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</si>
  <si>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</si>
  <si>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</si>
  <si>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</si>
  <si>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</si>
  <si>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</si>
  <si>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</si>
  <si>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</si>
  <si>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</si>
  <si>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</si>
  <si>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</si>
  <si>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</si>
  <si>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</si>
  <si>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</si>
  <si>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</si>
  <si>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</si>
  <si>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</si>
  <si>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</si>
  <si>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</si>
  <si>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</si>
  <si>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</si>
  <si>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</si>
  <si>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</si>
  <si>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</si>
  <si>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</si>
  <si>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</si>
  <si>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</si>
  <si>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</si>
  <si>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</si>
  <si>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</si>
  <si>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</si>
  <si>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</si>
  <si>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</si>
  <si>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</si>
  <si>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</si>
  <si>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</si>
  <si>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</si>
  <si>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</si>
  <si>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</si>
  <si>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</si>
  <si>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</si>
  <si>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</si>
  <si>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</si>
  <si>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</si>
  <si>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</si>
  <si>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</si>
  <si>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</si>
  <si>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</si>
  <si>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</si>
  <si>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</si>
  <si>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</si>
  <si>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</si>
  <si>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</si>
  <si>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</si>
  <si>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</si>
  <si>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</si>
  <si>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</si>
  <si>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</si>
  <si>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</si>
  <si>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</si>
  <si>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</si>
  <si>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</si>
  <si>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</si>
  <si>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</si>
  <si>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</si>
  <si>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</si>
  <si>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</si>
  <si>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</si>
  <si>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</si>
  <si>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</si>
  <si>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</si>
  <si>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</si>
  <si>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</si>
  <si>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</si>
  <si>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</si>
  <si>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</si>
  <si>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</si>
  <si>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</si>
  <si>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</si>
  <si>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</si>
  <si>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</si>
  <si>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</si>
  <si>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</si>
  <si>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</si>
  <si>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</si>
  <si>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</si>
  <si>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</si>
  <si>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</si>
  <si>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</si>
  <si>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</si>
  <si>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</si>
  <si>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</si>
  <si>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</si>
  <si>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</si>
  <si>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</si>
  <si>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</si>
  <si>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</si>
  <si>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</si>
  <si>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</si>
  <si>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</si>
  <si>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</si>
  <si>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</si>
  <si>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</si>
  <si>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</si>
  <si>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</si>
  <si>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</si>
  <si>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</si>
  <si>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</si>
  <si>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</si>
  <si>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</si>
  <si>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</si>
  <si>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</si>
  <si>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</si>
  <si>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</si>
  <si>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</si>
  <si>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</si>
  <si>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</si>
  <si>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</si>
  <si>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</si>
  <si>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</si>
  <si>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</si>
  <si>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</si>
  <si>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</si>
  <si>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</si>
  <si>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</si>
  <si>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</si>
  <si>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</si>
  <si>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</si>
  <si>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</si>
  <si>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</si>
  <si>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</si>
  <si>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</si>
  <si>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</si>
  <si>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</si>
  <si>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</si>
  <si>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</si>
  <si>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</si>
  <si>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</si>
  <si>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</si>
  <si>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</si>
  <si>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</si>
  <si>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</si>
  <si>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</si>
  <si>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</si>
  <si>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</si>
  <si>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</si>
  <si>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</si>
  <si>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</si>
  <si>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</si>
  <si>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</si>
  <si>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</si>
  <si>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</si>
  <si>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</si>
  <si>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</si>
  <si>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</si>
  <si>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</si>
  <si>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</si>
  <si>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</si>
  <si>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</si>
  <si>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</si>
  <si>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</si>
  <si>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</si>
  <si>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</si>
  <si>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</si>
  <si>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</si>
  <si>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</si>
  <si>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</si>
  <si>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</si>
  <si>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</si>
  <si>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</si>
  <si>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</si>
  <si>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</si>
  <si>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</si>
  <si>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</si>
  <si>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</si>
  <si>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</si>
  <si>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</si>
  <si>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</si>
  <si>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</si>
  <si>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</si>
  <si>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</si>
  <si>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</si>
  <si>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</si>
  <si>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</si>
  <si>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</si>
  <si>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</si>
  <si>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</si>
  <si>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</si>
  <si>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</si>
  <si>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</si>
  <si>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</si>
  <si>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</si>
  <si>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</si>
  <si>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</si>
  <si>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</si>
  <si>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</si>
  <si>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</si>
  <si>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</si>
  <si>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</si>
  <si>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</si>
  <si>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</si>
  <si>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</si>
  <si>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</si>
  <si>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</si>
  <si>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</si>
  <si>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</si>
  <si>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</si>
  <si>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</si>
  <si>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</si>
  <si>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</si>
  <si>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</si>
  <si>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</si>
  <si>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</si>
  <si>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</si>
  <si>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</si>
  <si>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</si>
  <si>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</si>
  <si>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</si>
  <si>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</si>
  <si>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</si>
  <si>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</si>
  <si>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</si>
  <si>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</si>
  <si>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</si>
  <si>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</si>
  <si>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</si>
  <si>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</si>
  <si>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</si>
  <si>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</si>
  <si>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</si>
  <si>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</si>
  <si>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</si>
  <si>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</si>
  <si>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</si>
  <si>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</si>
  <si>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</si>
  <si>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</si>
  <si>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</si>
  <si>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</si>
  <si>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</si>
  <si>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</si>
  <si>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</si>
  <si>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</si>
  <si>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</si>
  <si>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</si>
  <si>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</si>
  <si>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</si>
  <si>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</si>
  <si>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</si>
  <si>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</si>
  <si>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</si>
  <si>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</si>
  <si>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</si>
  <si>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</si>
  <si>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</si>
  <si>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</si>
  <si>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</si>
  <si>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</si>
  <si>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</si>
  <si>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</si>
  <si>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</si>
  <si>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</si>
  <si>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</si>
  <si>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</si>
  <si>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</si>
  <si>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</si>
  <si>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</si>
  <si>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</si>
  <si>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</si>
  <si>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</si>
  <si>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</si>
  <si>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</si>
  <si>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</si>
  <si>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</si>
  <si>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</si>
  <si>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</si>
  <si>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</si>
  <si>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</si>
  <si>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</si>
  <si>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</si>
  <si>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</si>
  <si>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</si>
  <si>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</si>
  <si>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</si>
  <si>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</si>
  <si>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</si>
  <si>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</si>
  <si>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</si>
  <si>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</si>
  <si>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</si>
  <si>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</si>
  <si>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</si>
  <si>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</si>
  <si>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</si>
  <si>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</si>
  <si>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</si>
  <si>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</si>
  <si>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</si>
  <si>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</si>
  <si>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</si>
  <si>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</si>
  <si>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</si>
  <si>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</si>
  <si>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</si>
  <si>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</si>
  <si>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</si>
  <si>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</si>
  <si>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</si>
  <si>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</si>
  <si>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</si>
  <si>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</si>
  <si>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</si>
  <si>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</si>
  <si>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</si>
  <si>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</si>
  <si>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</si>
  <si>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</si>
  <si>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</si>
  <si>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</si>
  <si>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</si>
  <si>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</si>
  <si>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</si>
  <si>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</si>
  <si>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</si>
  <si>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</si>
  <si>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</si>
  <si>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</si>
  <si>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</si>
  <si>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</si>
  <si>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</si>
  <si>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</si>
  <si>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</si>
  <si>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</si>
  <si>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</si>
  <si>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</si>
  <si>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</si>
  <si>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</si>
  <si>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</si>
  <si>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</si>
  <si>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</si>
  <si>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</si>
  <si>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</si>
  <si>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</si>
  <si>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</si>
  <si>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</si>
  <si>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</si>
  <si>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</si>
  <si>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</si>
  <si>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</si>
  <si>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</si>
  <si>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</si>
  <si>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</si>
  <si>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</si>
  <si>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</si>
  <si>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</si>
  <si>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</si>
  <si>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</si>
  <si>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</si>
  <si>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</si>
  <si>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</si>
  <si>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</si>
  <si>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</si>
  <si>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</si>
  <si>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</si>
  <si>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</si>
  <si>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</si>
  <si>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</si>
  <si>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</si>
  <si>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</si>
  <si>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</si>
  <si>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</si>
  <si>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</si>
  <si>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</si>
  <si>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</si>
  <si>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</si>
  <si>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</si>
  <si>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</si>
  <si>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</si>
  <si>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</si>
  <si>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</si>
  <si>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</si>
  <si>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</si>
  <si>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</si>
  <si>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</si>
  <si>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</si>
  <si>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</si>
  <si>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</si>
  <si>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</si>
  <si>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</si>
  <si>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</si>
  <si>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</si>
  <si>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</si>
  <si>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</si>
  <si>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</si>
  <si>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</si>
  <si>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</si>
  <si>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</si>
  <si>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</si>
  <si>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</si>
  <si>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</si>
  <si>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</si>
  <si>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</si>
  <si>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</si>
  <si>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</si>
  <si>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</si>
  <si>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</si>
  <si>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</si>
  <si>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</si>
  <si>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</si>
  <si>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</si>
  <si>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</si>
  <si>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</si>
  <si>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</si>
  <si>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</si>
  <si>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</si>
  <si>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</si>
  <si>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</si>
  <si>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</si>
  <si>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</si>
  <si>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</si>
  <si>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</si>
  <si>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</si>
  <si>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</si>
  <si>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</si>
  <si>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</si>
  <si>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</si>
  <si>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</si>
  <si>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</si>
  <si>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</si>
  <si>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</si>
  <si>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</si>
  <si>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</si>
  <si>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</si>
  <si>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</si>
  <si>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</si>
  <si>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</si>
  <si>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</si>
  <si>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</si>
  <si>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</si>
  <si>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</si>
  <si>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</si>
  <si>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</si>
  <si>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</si>
  <si>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</si>
  <si>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</si>
  <si>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</si>
  <si>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</si>
  <si>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</si>
  <si>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</si>
  <si>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</si>
  <si>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</si>
  <si>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</si>
  <si>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</si>
  <si>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</si>
  <si>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</si>
  <si>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</si>
  <si>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</si>
  <si>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</si>
  <si>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</si>
  <si>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</si>
  <si>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</si>
  <si>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</si>
  <si>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</si>
  <si>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</si>
  <si>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</si>
  <si>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</si>
  <si>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</si>
  <si>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</si>
  <si>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</si>
  <si>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</si>
  <si>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</si>
  <si>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</si>
  <si>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</si>
  <si>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</si>
  <si>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</si>
  <si>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</si>
  <si>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</si>
  <si>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</si>
  <si>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</si>
  <si>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</si>
  <si>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</si>
  <si>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</si>
  <si>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</si>
  <si>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</si>
  <si>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</si>
  <si>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</si>
  <si>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</si>
  <si>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</si>
  <si>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</si>
  <si>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</si>
  <si>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</si>
  <si>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</si>
  <si>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</si>
  <si>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</si>
  <si>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</si>
  <si>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</si>
  <si>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</si>
  <si>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</si>
  <si>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</si>
  <si>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</si>
  <si>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</si>
  <si>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</si>
  <si>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</si>
  <si>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</si>
  <si>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</si>
  <si>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</si>
  <si>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</si>
  <si>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</si>
  <si>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</si>
  <si>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</si>
  <si>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</si>
  <si>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</si>
  <si>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</si>
  <si>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</si>
  <si>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</si>
  <si>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</si>
  <si>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</si>
  <si>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</si>
  <si>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</si>
  <si>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</si>
  <si>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</si>
  <si>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</si>
  <si>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</si>
  <si>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</si>
  <si>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</si>
  <si>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</si>
  <si>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</si>
  <si>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</si>
  <si>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</si>
  <si>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</si>
  <si>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</si>
  <si>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</si>
  <si>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</si>
  <si>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</si>
  <si>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</si>
  <si>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</si>
  <si>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</si>
  <si>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</si>
  <si>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</si>
  <si>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</si>
  <si>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</si>
  <si>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</si>
  <si>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</si>
  <si>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</si>
  <si>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</si>
  <si>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</si>
  <si>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</si>
  <si>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</si>
  <si>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</si>
  <si>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</si>
  <si>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</si>
  <si>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</si>
  <si>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</si>
  <si>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</si>
  <si>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</si>
  <si>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</si>
  <si>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</si>
  <si>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</si>
  <si>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</si>
  <si>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</si>
  <si>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</si>
  <si>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</si>
  <si>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</si>
  <si>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</si>
  <si>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</si>
  <si>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</si>
  <si>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</si>
  <si>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</si>
  <si>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</si>
  <si>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</si>
  <si>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</si>
  <si>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</si>
  <si>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</si>
  <si>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</si>
  <si>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</si>
  <si>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</si>
  <si>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</si>
  <si>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</si>
  <si>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</si>
  <si>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</si>
  <si>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</si>
  <si>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</si>
  <si>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</si>
  <si>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</si>
  <si>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</si>
  <si>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</si>
  <si>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</si>
  <si>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</si>
  <si>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</si>
  <si>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</si>
  <si>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</si>
  <si>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</si>
  <si>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</si>
  <si>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</si>
  <si>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</si>
  <si>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</si>
  <si>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</si>
  <si>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</si>
  <si>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</si>
  <si>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</si>
  <si>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</si>
  <si>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</si>
  <si>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</si>
  <si>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</si>
  <si>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</si>
  <si>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</si>
  <si>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</si>
  <si>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</si>
  <si>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</si>
  <si>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</si>
  <si>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</si>
  <si>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</si>
  <si>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</si>
  <si>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</si>
  <si>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</si>
  <si>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</si>
  <si>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</si>
  <si>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</si>
  <si>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</si>
  <si>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</si>
  <si>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</si>
  <si>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</si>
  <si>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</si>
  <si>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</si>
  <si>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</si>
  <si>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</si>
  <si>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</si>
  <si>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</si>
  <si>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</si>
  <si>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</si>
  <si>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</si>
  <si>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</si>
  <si>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PASCUAL ASPRILLA MOSQUERA</t>
  </si>
  <si>
    <t>50508381</t>
  </si>
  <si>
    <t>pascualm75@yahoo.es</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</si>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</sst>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220</v>
      </c>
      <c r="I15" s="32" t="s">
        <v>2629</v>
      </c>
      <c r="J15" s="110" t="s">
        <v>2637</v>
      </c>
      <c r="L15" s="266" t="s">
        <v>8</v>
      </c>
      <c r="M15" s="266"/>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72"/>
      <c r="I20" s="148" t="s">
        <v>2682</v>
      </c>
      <c r="J20" s="149" t="s">
        <v>502</v>
      </c>
      <c r="K20" s="150">
        <v>4874600458</v>
      </c>
      <c r="L20" s="151">
        <v>44193</v>
      </c>
      <c r="M20" s="151">
        <v>44561</v>
      </c>
      <c r="N20" s="134">
        <f>+(M20-L20)/30</f>
        <v>12.266666666666667</v>
      </c>
      <c r="O20" s="137"/>
      <c r="U20" s="133"/>
      <c r="V20" s="107">
        <f ca="1">NOW()</f>
        <v>44194.766088425924</v>
      </c>
      <c r="W20" s="107">
        <f ca="1">NOW()</f>
        <v>44194.766088425924</v>
      </c>
    </row>
    <row r="21" spans="1:23" ht="30" customHeight="1" outlineLevel="1" x14ac:dyDescent="0.25">
      <c r="A21" s="9"/>
      <c r="B21" s="72"/>
      <c r="C21" s="5"/>
      <c r="D21" s="5"/>
      <c r="E21" s="5"/>
      <c r="F21" s="5"/>
      <c r="G21" s="5"/>
      <c r="H21" s="71"/>
      <c r="I21" s="148" t="s">
        <v>2682</v>
      </c>
      <c r="J21" s="149" t="s">
        <v>502</v>
      </c>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str">
        <f>VLOOKUP(B20,EAS!A2:B1439,2,0)</f>
        <v>CORPORACIÓN DIGNIFICAR</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t="s">
        <v>2719</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2683</v>
      </c>
      <c r="C48" s="114" t="s">
        <v>2684</v>
      </c>
      <c r="D48" s="112" t="s">
        <v>2685</v>
      </c>
      <c r="E48" s="144">
        <v>42675</v>
      </c>
      <c r="F48" s="144">
        <v>42719</v>
      </c>
      <c r="G48" s="171">
        <f>IF(AND(E48&lt;&gt;"",F48&lt;&gt;""),((F48-E48)/30),"")</f>
        <v>1.4666666666666666</v>
      </c>
      <c r="H48" s="116" t="s">
        <v>2686</v>
      </c>
      <c r="I48" s="115" t="s">
        <v>2688</v>
      </c>
      <c r="J48" s="115" t="s">
        <v>2689</v>
      </c>
      <c r="K48" s="118">
        <v>51555875</v>
      </c>
      <c r="L48" s="117" t="s">
        <v>2690</v>
      </c>
      <c r="M48" s="119"/>
      <c r="N48" s="117" t="s">
        <v>2691</v>
      </c>
      <c r="O48" s="117" t="s">
        <v>2690</v>
      </c>
      <c r="P48" s="80"/>
    </row>
    <row r="49" spans="1:16" s="6" customFormat="1" ht="24.75" customHeight="1" x14ac:dyDescent="0.25">
      <c r="A49" s="142">
        <v>2</v>
      </c>
      <c r="B49" s="113" t="s">
        <v>2683</v>
      </c>
      <c r="C49" s="114" t="s">
        <v>2684</v>
      </c>
      <c r="D49" s="112">
        <v>499</v>
      </c>
      <c r="E49" s="144">
        <v>42671</v>
      </c>
      <c r="F49" s="144">
        <v>42719</v>
      </c>
      <c r="G49" s="171">
        <f t="shared" ref="G49:G107" si="2">IF(AND(E49&lt;&gt;"",F49&lt;&gt;""),((F49-E49)/30),"")</f>
        <v>1.6</v>
      </c>
      <c r="H49" s="116" t="s">
        <v>2687</v>
      </c>
      <c r="I49" s="115" t="s">
        <v>2688</v>
      </c>
      <c r="J49" s="115" t="s">
        <v>2689</v>
      </c>
      <c r="K49" s="118">
        <v>201453293</v>
      </c>
      <c r="L49" s="125" t="s">
        <v>2690</v>
      </c>
      <c r="M49" s="119"/>
      <c r="N49" s="125" t="s">
        <v>2691</v>
      </c>
      <c r="O49" s="125" t="s">
        <v>2690</v>
      </c>
      <c r="P49" s="80"/>
    </row>
    <row r="50" spans="1:16" s="6" customFormat="1" ht="24.75" customHeight="1" x14ac:dyDescent="0.25">
      <c r="A50" s="142">
        <v>3</v>
      </c>
      <c r="B50" s="123" t="s">
        <v>2692</v>
      </c>
      <c r="C50" s="125" t="s">
        <v>2684</v>
      </c>
      <c r="D50" s="122" t="s">
        <v>2693</v>
      </c>
      <c r="E50" s="144">
        <v>43941</v>
      </c>
      <c r="F50" s="144">
        <v>44165</v>
      </c>
      <c r="G50" s="171">
        <f t="shared" si="2"/>
        <v>7.4666666666666668</v>
      </c>
      <c r="H50" s="123" t="s">
        <v>2694</v>
      </c>
      <c r="I50" s="122" t="s">
        <v>220</v>
      </c>
      <c r="J50" s="122" t="s">
        <v>487</v>
      </c>
      <c r="K50" s="68">
        <v>1254444639</v>
      </c>
      <c r="L50" s="125" t="s">
        <v>2695</v>
      </c>
      <c r="M50" s="119">
        <v>0.5</v>
      </c>
      <c r="N50" s="125" t="s">
        <v>2696</v>
      </c>
      <c r="O50" s="125" t="s">
        <v>2690</v>
      </c>
      <c r="P50" s="80"/>
    </row>
    <row r="51" spans="1:16" s="6" customFormat="1" ht="24.75" customHeight="1" outlineLevel="1" x14ac:dyDescent="0.25">
      <c r="A51" s="142">
        <v>4</v>
      </c>
      <c r="B51" s="123" t="s">
        <v>2692</v>
      </c>
      <c r="C51" s="125" t="s">
        <v>2684</v>
      </c>
      <c r="D51" s="122" t="s">
        <v>2693</v>
      </c>
      <c r="E51" s="144">
        <v>43941</v>
      </c>
      <c r="F51" s="144">
        <v>44165</v>
      </c>
      <c r="G51" s="171">
        <f t="shared" si="2"/>
        <v>7.4666666666666668</v>
      </c>
      <c r="H51" s="123" t="s">
        <v>2694</v>
      </c>
      <c r="I51" s="122" t="s">
        <v>220</v>
      </c>
      <c r="J51" s="122" t="s">
        <v>498</v>
      </c>
      <c r="K51" s="68">
        <v>1254444639</v>
      </c>
      <c r="L51" s="125" t="s">
        <v>2695</v>
      </c>
      <c r="M51" s="119">
        <v>0.5</v>
      </c>
      <c r="N51" s="125" t="s">
        <v>2696</v>
      </c>
      <c r="O51" s="125" t="s">
        <v>2690</v>
      </c>
      <c r="P51" s="80"/>
    </row>
    <row r="52" spans="1:16" s="7" customFormat="1" ht="24.75" customHeight="1" outlineLevel="1" x14ac:dyDescent="0.25">
      <c r="A52" s="143">
        <v>5</v>
      </c>
      <c r="B52" s="113" t="s">
        <v>2683</v>
      </c>
      <c r="C52" s="114" t="s">
        <v>2684</v>
      </c>
      <c r="D52" s="112" t="s">
        <v>2708</v>
      </c>
      <c r="E52" s="144">
        <v>42675</v>
      </c>
      <c r="F52" s="144">
        <v>42719</v>
      </c>
      <c r="G52" s="171">
        <f t="shared" si="2"/>
        <v>1.4666666666666666</v>
      </c>
      <c r="H52" s="121" t="s">
        <v>2711</v>
      </c>
      <c r="I52" s="115" t="s">
        <v>2688</v>
      </c>
      <c r="J52" s="115" t="s">
        <v>2714</v>
      </c>
      <c r="K52" s="118">
        <v>208035036</v>
      </c>
      <c r="L52" s="125" t="s">
        <v>2690</v>
      </c>
      <c r="M52" s="119"/>
      <c r="N52" s="125" t="s">
        <v>2691</v>
      </c>
      <c r="O52" s="125" t="s">
        <v>2690</v>
      </c>
      <c r="P52" s="81"/>
    </row>
    <row r="53" spans="1:16" s="7" customFormat="1" ht="24.75" customHeight="1" outlineLevel="1" x14ac:dyDescent="0.25">
      <c r="A53" s="143">
        <v>6</v>
      </c>
      <c r="B53" s="113" t="s">
        <v>2683</v>
      </c>
      <c r="C53" s="114" t="s">
        <v>2684</v>
      </c>
      <c r="D53" s="112" t="s">
        <v>2709</v>
      </c>
      <c r="E53" s="144">
        <v>42675</v>
      </c>
      <c r="F53" s="144">
        <v>42719</v>
      </c>
      <c r="G53" s="171">
        <f t="shared" si="2"/>
        <v>1.4666666666666666</v>
      </c>
      <c r="H53" s="121" t="s">
        <v>2687</v>
      </c>
      <c r="I53" s="115" t="s">
        <v>2688</v>
      </c>
      <c r="J53" s="115" t="s">
        <v>2714</v>
      </c>
      <c r="K53" s="118">
        <v>144961043</v>
      </c>
      <c r="L53" s="125" t="s">
        <v>2690</v>
      </c>
      <c r="M53" s="119"/>
      <c r="N53" s="125" t="s">
        <v>2691</v>
      </c>
      <c r="O53" s="125" t="s">
        <v>2690</v>
      </c>
      <c r="P53" s="81"/>
    </row>
    <row r="54" spans="1:16" s="7" customFormat="1" ht="24.75" customHeight="1" outlineLevel="1" x14ac:dyDescent="0.25">
      <c r="A54" s="143">
        <v>7</v>
      </c>
      <c r="B54" s="113" t="s">
        <v>2683</v>
      </c>
      <c r="C54" s="114" t="s">
        <v>2684</v>
      </c>
      <c r="D54" s="112" t="s">
        <v>2710</v>
      </c>
      <c r="E54" s="144">
        <v>43082</v>
      </c>
      <c r="F54" s="144">
        <v>43404</v>
      </c>
      <c r="G54" s="171">
        <f t="shared" si="2"/>
        <v>10.733333333333333</v>
      </c>
      <c r="H54" s="116" t="s">
        <v>2712</v>
      </c>
      <c r="I54" s="115" t="s">
        <v>2688</v>
      </c>
      <c r="J54" s="115" t="s">
        <v>2715</v>
      </c>
      <c r="K54" s="120">
        <v>441052754</v>
      </c>
      <c r="L54" s="125" t="s">
        <v>2690</v>
      </c>
      <c r="M54" s="119"/>
      <c r="N54" s="125" t="s">
        <v>2691</v>
      </c>
      <c r="O54" s="125" t="s">
        <v>2690</v>
      </c>
      <c r="P54" s="81"/>
    </row>
    <row r="55" spans="1:16" s="7" customFormat="1" ht="24.75" customHeight="1" outlineLevel="1" x14ac:dyDescent="0.25">
      <c r="A55" s="143">
        <v>8</v>
      </c>
      <c r="B55" s="113" t="s">
        <v>2683</v>
      </c>
      <c r="C55" s="114" t="s">
        <v>2684</v>
      </c>
      <c r="D55" s="112" t="s">
        <v>2710</v>
      </c>
      <c r="E55" s="144">
        <v>43082</v>
      </c>
      <c r="F55" s="144">
        <v>43404</v>
      </c>
      <c r="G55" s="171">
        <f t="shared" si="2"/>
        <v>10.733333333333333</v>
      </c>
      <c r="H55" s="116" t="s">
        <v>2712</v>
      </c>
      <c r="I55" s="115" t="s">
        <v>2688</v>
      </c>
      <c r="J55" s="115" t="s">
        <v>2716</v>
      </c>
      <c r="K55" s="120">
        <v>1718633833</v>
      </c>
      <c r="L55" s="125" t="s">
        <v>2690</v>
      </c>
      <c r="M55" s="119"/>
      <c r="N55" s="125" t="s">
        <v>2691</v>
      </c>
      <c r="O55" s="125" t="s">
        <v>2690</v>
      </c>
      <c r="P55" s="81"/>
    </row>
    <row r="56" spans="1:16" s="7" customFormat="1" ht="24.75" customHeight="1" outlineLevel="1" x14ac:dyDescent="0.25">
      <c r="A56" s="143">
        <v>9</v>
      </c>
      <c r="B56" s="113" t="s">
        <v>2683</v>
      </c>
      <c r="C56" s="114" t="s">
        <v>2684</v>
      </c>
      <c r="D56" s="112" t="s">
        <v>2710</v>
      </c>
      <c r="E56" s="144">
        <v>43082</v>
      </c>
      <c r="F56" s="144">
        <v>43404</v>
      </c>
      <c r="G56" s="171">
        <f t="shared" si="2"/>
        <v>10.733333333333333</v>
      </c>
      <c r="H56" s="116" t="s">
        <v>2712</v>
      </c>
      <c r="I56" s="115" t="s">
        <v>2688</v>
      </c>
      <c r="J56" s="115" t="s">
        <v>2714</v>
      </c>
      <c r="K56" s="120">
        <v>1718633833</v>
      </c>
      <c r="L56" s="125" t="s">
        <v>2690</v>
      </c>
      <c r="M56" s="119"/>
      <c r="N56" s="125" t="s">
        <v>2691</v>
      </c>
      <c r="O56" s="125" t="s">
        <v>2690</v>
      </c>
      <c r="P56" s="81"/>
    </row>
    <row r="57" spans="1:16" s="7" customFormat="1" ht="24.75" customHeight="1" outlineLevel="1" x14ac:dyDescent="0.25">
      <c r="A57" s="143">
        <v>10</v>
      </c>
      <c r="B57" s="123" t="s">
        <v>2683</v>
      </c>
      <c r="C57" s="125" t="s">
        <v>2684</v>
      </c>
      <c r="D57" s="63" t="s">
        <v>2710</v>
      </c>
      <c r="E57" s="144">
        <v>43082</v>
      </c>
      <c r="F57" s="144">
        <v>43404</v>
      </c>
      <c r="G57" s="171">
        <f t="shared" si="2"/>
        <v>10.733333333333333</v>
      </c>
      <c r="H57" s="123" t="s">
        <v>2712</v>
      </c>
      <c r="I57" s="122" t="s">
        <v>2688</v>
      </c>
      <c r="J57" s="122" t="s">
        <v>2717</v>
      </c>
      <c r="K57" s="68">
        <v>1718633833</v>
      </c>
      <c r="L57" s="125" t="s">
        <v>2690</v>
      </c>
      <c r="M57" s="67"/>
      <c r="N57" s="125" t="s">
        <v>2691</v>
      </c>
      <c r="O57" s="125" t="s">
        <v>2690</v>
      </c>
      <c r="P57" s="81"/>
    </row>
    <row r="58" spans="1:16" s="7" customFormat="1" ht="24.75" customHeight="1" outlineLevel="1" x14ac:dyDescent="0.25">
      <c r="A58" s="143">
        <v>11</v>
      </c>
      <c r="B58" s="123" t="s">
        <v>2683</v>
      </c>
      <c r="C58" s="125" t="s">
        <v>2684</v>
      </c>
      <c r="D58" s="122">
        <v>500</v>
      </c>
      <c r="E58" s="144">
        <v>42675</v>
      </c>
      <c r="F58" s="144">
        <v>42719</v>
      </c>
      <c r="G58" s="171">
        <f t="shared" si="2"/>
        <v>1.4666666666666666</v>
      </c>
      <c r="H58" s="123" t="s">
        <v>2713</v>
      </c>
      <c r="I58" s="122" t="s">
        <v>2688</v>
      </c>
      <c r="J58" s="63" t="s">
        <v>2718</v>
      </c>
      <c r="K58" s="68">
        <v>47699033</v>
      </c>
      <c r="L58" s="125" t="s">
        <v>2690</v>
      </c>
      <c r="M58" s="67"/>
      <c r="N58" s="125" t="s">
        <v>2691</v>
      </c>
      <c r="O58" s="125" t="s">
        <v>2690</v>
      </c>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2697</v>
      </c>
      <c r="E114" s="144">
        <v>44174</v>
      </c>
      <c r="F114" s="144">
        <v>44773</v>
      </c>
      <c r="G114" s="171">
        <f>IF(AND(E114&lt;&gt;"",F114&lt;&gt;""),((F114-E114)/30),"")</f>
        <v>19.966666666666665</v>
      </c>
      <c r="H114" s="123" t="s">
        <v>2700</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2698</v>
      </c>
      <c r="E115" s="144">
        <v>44174</v>
      </c>
      <c r="F115" s="144">
        <v>44773</v>
      </c>
      <c r="G115" s="171">
        <f t="shared" ref="G115:G116" si="3">IF(AND(E115&lt;&gt;"",F115&lt;&gt;""),((F115-E115)/30),"")</f>
        <v>19.966666666666665</v>
      </c>
      <c r="H115" s="123" t="s">
        <v>2700</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2699</v>
      </c>
      <c r="E116" s="144">
        <v>44175</v>
      </c>
      <c r="F116" s="144">
        <v>44773</v>
      </c>
      <c r="G116" s="171">
        <f t="shared" si="3"/>
        <v>19.933333333333334</v>
      </c>
      <c r="H116" s="123" t="s">
        <v>2700</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7">
        <v>0.01</v>
      </c>
      <c r="G179" s="178">
        <f>IF(F179&gt;0,SUM(E179+F179),"")</f>
        <v>0.03</v>
      </c>
      <c r="H179" s="5"/>
      <c r="I179" s="255" t="s">
        <v>2674</v>
      </c>
      <c r="J179" s="256"/>
      <c r="K179" s="256"/>
      <c r="L179" s="257"/>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146238013.73999998</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2701</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2702</v>
      </c>
      <c r="J211" s="27" t="s">
        <v>2627</v>
      </c>
      <c r="K211" s="196" t="s">
        <v>2702</v>
      </c>
      <c r="L211" s="21"/>
      <c r="M211" s="21"/>
      <c r="N211" s="21"/>
      <c r="O211" s="8"/>
    </row>
    <row r="212" spans="1:15" x14ac:dyDescent="0.25">
      <c r="A212" s="9"/>
      <c r="B212" s="27" t="s">
        <v>2624</v>
      </c>
      <c r="C212" s="195" t="s">
        <v>2701</v>
      </c>
      <c r="D212" s="21"/>
      <c r="G212" s="27" t="s">
        <v>2626</v>
      </c>
      <c r="H212" s="196" t="s">
        <v>2703</v>
      </c>
      <c r="J212" s="27" t="s">
        <v>2628</v>
      </c>
      <c r="K212" s="19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A5" sqref="A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220</v>
      </c>
      <c r="I15" s="32" t="s">
        <v>2629</v>
      </c>
      <c r="J15" s="110" t="s">
        <v>2637</v>
      </c>
      <c r="L15" s="266" t="s">
        <v>8</v>
      </c>
      <c r="M15" s="266"/>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72"/>
      <c r="I20" s="148" t="s">
        <v>2682</v>
      </c>
      <c r="J20" s="149" t="s">
        <v>502</v>
      </c>
      <c r="K20" s="150">
        <v>4874600458</v>
      </c>
      <c r="L20" s="151">
        <v>44193</v>
      </c>
      <c r="M20" s="151">
        <v>44561</v>
      </c>
      <c r="N20" s="134">
        <f>+(M20-L20)/30</f>
        <v>12.266666666666667</v>
      </c>
      <c r="O20" s="137"/>
      <c r="U20" s="133"/>
      <c r="V20" s="107">
        <f ca="1">NOW()</f>
        <v>44194.766088425924</v>
      </c>
      <c r="W20" s="107">
        <f ca="1">NOW()</f>
        <v>44194.766088425924</v>
      </c>
    </row>
    <row r="21" spans="1:23" ht="30" customHeight="1" outlineLevel="1" x14ac:dyDescent="0.25">
      <c r="A21" s="9"/>
      <c r="B21" s="72"/>
      <c r="C21" s="5"/>
      <c r="D21" s="5"/>
      <c r="E21" s="5"/>
      <c r="F21" s="5"/>
      <c r="G21" s="5"/>
      <c r="H21" s="169"/>
      <c r="I21" s="148" t="s">
        <v>2682</v>
      </c>
      <c r="J21" s="149" t="s">
        <v>502</v>
      </c>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str">
        <f>VLOOKUP(B20,EAS!A2:B1439,2,0)</f>
        <v>FUNDACION EQUIDAD</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t="s">
        <v>2719</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2692</v>
      </c>
      <c r="C48" s="125" t="s">
        <v>2684</v>
      </c>
      <c r="D48" s="122" t="s">
        <v>2693</v>
      </c>
      <c r="E48" s="144">
        <v>43941</v>
      </c>
      <c r="F48" s="144">
        <v>44165</v>
      </c>
      <c r="G48" s="171">
        <f>IF(AND(E48&lt;&gt;"",F48&lt;&gt;""),((F48-E48)/30),"")</f>
        <v>7.4666666666666668</v>
      </c>
      <c r="H48" s="123" t="s">
        <v>2694</v>
      </c>
      <c r="I48" s="122" t="s">
        <v>220</v>
      </c>
      <c r="J48" s="122" t="s">
        <v>487</v>
      </c>
      <c r="K48" s="68">
        <v>1254444639</v>
      </c>
      <c r="L48" s="125" t="s">
        <v>2695</v>
      </c>
      <c r="M48" s="119">
        <v>0.5</v>
      </c>
      <c r="N48" s="125" t="s">
        <v>2696</v>
      </c>
      <c r="O48" s="125" t="s">
        <v>2690</v>
      </c>
      <c r="P48" s="80"/>
    </row>
    <row r="49" spans="1:16" s="6" customFormat="1" ht="24.75" customHeight="1" x14ac:dyDescent="0.25">
      <c r="A49" s="142">
        <v>2</v>
      </c>
      <c r="B49" s="123" t="s">
        <v>2692</v>
      </c>
      <c r="C49" s="125" t="s">
        <v>2684</v>
      </c>
      <c r="D49" s="122" t="s">
        <v>2693</v>
      </c>
      <c r="E49" s="144">
        <v>43941</v>
      </c>
      <c r="F49" s="144">
        <v>44165</v>
      </c>
      <c r="G49" s="171">
        <f t="shared" ref="G49:G107" si="1">IF(AND(E49&lt;&gt;"",F49&lt;&gt;""),((F49-E49)/30),"")</f>
        <v>7.4666666666666668</v>
      </c>
      <c r="H49" s="123" t="s">
        <v>2694</v>
      </c>
      <c r="I49" s="122" t="s">
        <v>220</v>
      </c>
      <c r="J49" s="122" t="s">
        <v>498</v>
      </c>
      <c r="K49" s="68">
        <v>1254444639</v>
      </c>
      <c r="L49" s="125" t="s">
        <v>2695</v>
      </c>
      <c r="M49" s="119">
        <v>0.5</v>
      </c>
      <c r="N49" s="125" t="s">
        <v>2696</v>
      </c>
      <c r="O49" s="125" t="s">
        <v>2690</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2674</v>
      </c>
      <c r="J179" s="248"/>
      <c r="K179" s="248"/>
      <c r="L179" s="249"/>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2705</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2702</v>
      </c>
      <c r="J211" s="27" t="s">
        <v>2627</v>
      </c>
      <c r="K211" s="147" t="s">
        <v>2702</v>
      </c>
      <c r="L211" s="21"/>
      <c r="M211" s="21"/>
      <c r="N211" s="21"/>
      <c r="O211" s="8"/>
    </row>
    <row r="212" spans="1:15" x14ac:dyDescent="0.25">
      <c r="A212" s="9"/>
      <c r="B212" s="27" t="s">
        <v>2624</v>
      </c>
      <c r="C212" s="146" t="s">
        <v>2705</v>
      </c>
      <c r="D212" s="21"/>
      <c r="G212" s="27" t="s">
        <v>2626</v>
      </c>
      <c r="H212" s="147" t="s">
        <v>2706</v>
      </c>
      <c r="J212" s="27" t="s">
        <v>2628</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44194.766088425924</v>
      </c>
      <c r="W20" s="107">
        <f ca="1">NOW()</f>
        <v>44194.766088425924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25" x14ac:dyDescent="0.25">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25" x14ac:dyDescent="0.25">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1" t="s">
        <v>2633</v>
      </c>
      <c r="L183" s="251"/>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4" t="s">
        <v>2641</v>
      </c>
      <c r="C190" s="22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44194.766088425924</v>
      </c>
      <c r="W20" s="107">
        <f ca="1">NOW()</f>
        <v>44194.766088425924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44194.766088425924</v>
      </c>
      <c r="W20" s="107">
        <f ca="1">NOW()</f>
        <v>44194.766088425924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25" x14ac:dyDescent="0.25">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25" x14ac:dyDescent="0.25">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51" t="s">
        <v>2633</v>
      </c>
      <c r="L183" s="251"/>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4" t="s">
        <v>2641</v>
      </c>
      <c r="C190" s="22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0">
        <f ca="1">NOW()</f>
        <v>44194.766088425924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6" t="s">
        <v>8</v>
      </c>
      <c r="M15" s="266"/>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2"/>
      <c r="I20" s="148"/>
      <c r="J20" s="149"/>
      <c r="K20" s="150"/>
      <c r="L20" s="151"/>
      <c r="M20" s="151"/>
      <c r="N20" s="134">
        <f>+(M20-L20)/30</f>
        <v>0</v>
      </c>
      <c r="O20" s="137"/>
      <c r="U20" s="133"/>
      <c r="V20" s="107">
        <f ca="1">NOW()</f>
        <v>44194.766088425924</v>
      </c>
      <c r="W20" s="107">
        <f ca="1">NOW()</f>
        <v>44194.766088425924</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8"/>
      <c r="I37" s="129"/>
      <c r="J37" s="129"/>
      <c r="K37" s="129"/>
      <c r="L37" s="129"/>
      <c r="M37" s="129"/>
      <c r="N37" s="129"/>
      <c r="O37" s="130"/>
    </row>
    <row r="38" spans="1:16" ht="21" customHeight="1" x14ac:dyDescent="0.25">
      <c r="A38" s="9"/>
      <c r="B38" s="267" t="e">
        <f>VLOOKUP(B20,EAS!A2:B1439,2,0)</f>
        <v>#N/A</v>
      </c>
      <c r="C38" s="267"/>
      <c r="D38" s="267"/>
      <c r="E38" s="267"/>
      <c r="F38" s="267"/>
      <c r="G38" s="5"/>
      <c r="H38" s="131"/>
      <c r="I38" s="276" t="s">
        <v>7</v>
      </c>
      <c r="J38" s="276"/>
      <c r="K38" s="276"/>
      <c r="L38" s="276"/>
      <c r="M38" s="276"/>
      <c r="N38" s="276"/>
      <c r="O38" s="132"/>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25" x14ac:dyDescent="0.25">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25" x14ac:dyDescent="0.25">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51" t="s">
        <v>2633</v>
      </c>
      <c r="L185" s="251"/>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4" t="s">
        <v>2641</v>
      </c>
      <c r="C192" s="22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2020-12-29T23:25:20Z</cp:lastPrinted>
  <dcterms:created xsi:type="dcterms:W3CDTF">2020-10-14T21:57:42Z</dcterms:created>
  <dcterms:modified xsi:type="dcterms:W3CDTF">2020-12-29T23:33:50Z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