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256" windowHeight="12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<sst xmlns="http://schemas.openxmlformats.org/spreadsheetml/2006/main" count="3174" uniqueCount="2718">
  <si>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</si>
  <si>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</si>
  <si>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</si>
  <si>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</si>
  <si>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</si>
  <si>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</si>
  <si>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</si>
  <si>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</si>
  <si>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</si>
  <si>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</si>
  <si>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</si>
  <si>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</si>
  <si>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</si>
  <si>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</si>
  <si>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</si>
  <si>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</si>
  <si>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</si>
  <si>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</si>
  <si>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</si>
  <si>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</si>
  <si>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</si>
  <si>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</si>
  <si>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</si>
  <si>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</si>
  <si>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</si>
  <si>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</si>
  <si>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</si>
  <si>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</si>
  <si>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</si>
  <si>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</si>
  <si>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</si>
  <si>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</si>
  <si>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</si>
  <si>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</si>
  <si>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</si>
  <si>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</si>
  <si>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</si>
  <si>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</si>
  <si>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</si>
  <si>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</si>
  <si>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</si>
  <si>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</si>
  <si>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</si>
  <si>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</si>
  <si>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</si>
  <si>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</si>
  <si>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</si>
  <si>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</si>
  <si>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</si>
  <si>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</si>
  <si>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</si>
  <si>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</si>
  <si>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</si>
  <si>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</si>
  <si>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</si>
  <si>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</si>
  <si>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</si>
  <si>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</si>
  <si>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</si>
  <si>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</si>
  <si>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</si>
  <si>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</si>
  <si>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</si>
  <si>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</si>
  <si>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</si>
  <si>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</si>
  <si>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</si>
  <si>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</si>
  <si>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</si>
  <si>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</si>
  <si>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</si>
  <si>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</si>
  <si>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</si>
  <si>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</si>
  <si>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</si>
  <si>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</si>
  <si>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</si>
  <si>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</si>
  <si>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</si>
  <si>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</si>
  <si>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</si>
  <si>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</si>
  <si>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</si>
  <si>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</si>
  <si>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</si>
  <si>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</si>
  <si>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</si>
  <si>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</si>
  <si>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</si>
  <si>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</si>
  <si>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</si>
  <si>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</si>
  <si>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</si>
  <si>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</si>
  <si>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</si>
  <si>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</si>
  <si>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</si>
  <si>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</si>
  <si>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</si>
  <si>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</si>
  <si>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</si>
  <si>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</si>
  <si>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</si>
  <si>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</si>
  <si>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</si>
  <si>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</si>
  <si>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</si>
  <si>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</si>
  <si>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</si>
  <si>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</si>
  <si>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</si>
  <si>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</si>
  <si>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</si>
  <si>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</si>
  <si>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</si>
  <si>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</si>
  <si>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</si>
  <si>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</si>
  <si>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</si>
  <si>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</si>
  <si>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</si>
  <si>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</si>
  <si>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</si>
  <si>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</si>
  <si>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</si>
  <si>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</si>
  <si>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</si>
  <si>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</si>
  <si>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</si>
  <si>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</si>
  <si>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</si>
  <si>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</si>
  <si>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</si>
  <si>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</si>
  <si>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</si>
  <si>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</si>
  <si>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</si>
  <si>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</si>
  <si>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</si>
  <si>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</si>
  <si>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</si>
  <si>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</si>
  <si>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</si>
  <si>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</si>
  <si>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</si>
  <si>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</si>
  <si>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</si>
  <si>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</si>
  <si>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</si>
  <si>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</si>
  <si>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</si>
  <si>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</si>
  <si>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</si>
  <si>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</si>
  <si>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</si>
  <si>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</si>
  <si>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</si>
  <si>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</si>
  <si>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</si>
  <si>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</si>
  <si>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</si>
  <si>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</si>
  <si>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</si>
  <si>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</si>
  <si>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</si>
  <si>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</si>
  <si>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</si>
  <si>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</si>
  <si>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</si>
  <si>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</si>
  <si>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</si>
  <si>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</si>
  <si>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</si>
  <si>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</si>
  <si>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</si>
  <si>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</si>
  <si>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</si>
  <si>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</si>
  <si>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</si>
  <si>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</si>
  <si>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</si>
  <si>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</si>
  <si>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</si>
  <si>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</si>
  <si>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</si>
  <si>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</si>
  <si>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</si>
  <si>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</si>
  <si>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</si>
  <si>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</si>
  <si>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</si>
  <si>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</si>
  <si>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</si>
  <si>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</si>
  <si>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</si>
  <si>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</si>
  <si>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</si>
  <si>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</si>
  <si>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</si>
  <si>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</si>
  <si>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</si>
  <si>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</si>
  <si>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</si>
  <si>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</si>
  <si>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</si>
  <si>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</si>
  <si>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</si>
  <si>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</si>
  <si>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</si>
  <si>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</si>
  <si>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</si>
  <si>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</si>
  <si>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</si>
  <si>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</si>
  <si>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</si>
  <si>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</si>
  <si>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</si>
  <si>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</si>
  <si>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</si>
  <si>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</si>
  <si>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</si>
  <si>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</si>
  <si>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</si>
  <si>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</si>
  <si>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</si>
  <si>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</si>
  <si>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</si>
  <si>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</si>
  <si>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</si>
  <si>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</si>
  <si>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</si>
  <si>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</si>
  <si>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</si>
  <si>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</si>
  <si>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</si>
  <si>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</si>
  <si>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</si>
  <si>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</si>
  <si>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</si>
  <si>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</si>
  <si>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</si>
  <si>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</si>
  <si>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</si>
  <si>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</si>
  <si>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</si>
  <si>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</si>
  <si>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</si>
  <si>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</si>
  <si>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</si>
  <si>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</si>
  <si>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</si>
  <si>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</si>
  <si>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</si>
  <si>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</si>
  <si>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</si>
  <si>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</si>
  <si>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</si>
  <si>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</si>
  <si>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</si>
  <si>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</si>
  <si>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</si>
  <si>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</si>
  <si>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</si>
  <si>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</si>
  <si>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</si>
  <si>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</si>
  <si>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</si>
  <si>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</si>
  <si>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</si>
  <si>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</si>
  <si>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</si>
  <si>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</si>
  <si>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</si>
  <si>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</si>
  <si>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</si>
  <si>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</si>
  <si>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</si>
  <si>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</si>
  <si>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</si>
  <si>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</si>
  <si>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</si>
  <si>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</si>
  <si>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</si>
  <si>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</si>
  <si>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</si>
  <si>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</si>
  <si>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</si>
  <si>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</si>
  <si>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</si>
  <si>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</si>
  <si>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</si>
  <si>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</si>
  <si>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</si>
  <si>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</si>
  <si>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</si>
  <si>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</si>
  <si>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</si>
  <si>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</si>
  <si>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</si>
  <si>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</si>
  <si>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</si>
  <si>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</si>
  <si>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</si>
  <si>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</si>
  <si>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</si>
  <si>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</si>
  <si>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</si>
  <si>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</si>
  <si>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</si>
  <si>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</si>
  <si>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</si>
  <si>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</si>
  <si>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</si>
  <si>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</si>
  <si>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</si>
  <si>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</si>
  <si>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</si>
  <si>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</si>
  <si>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</si>
  <si>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</si>
  <si>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</si>
  <si>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</si>
  <si>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</si>
  <si>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</si>
  <si>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</si>
  <si>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</si>
  <si>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</si>
  <si>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</si>
  <si>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</si>
  <si>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</si>
  <si>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</si>
  <si>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</si>
  <si>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</si>
  <si>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</si>
  <si>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</si>
  <si>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</si>
  <si>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</si>
  <si>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</si>
  <si>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</si>
  <si>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</si>
  <si>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</si>
  <si>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</si>
  <si>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</si>
  <si>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</si>
  <si>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</si>
  <si>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</si>
  <si>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</si>
  <si>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</si>
  <si>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</si>
  <si>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</si>
  <si>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</si>
  <si>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</si>
  <si>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</si>
  <si>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</si>
  <si>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</si>
  <si>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</si>
  <si>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</si>
  <si>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</si>
  <si>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</si>
  <si>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</si>
  <si>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</si>
  <si>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</si>
  <si>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</si>
  <si>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</si>
  <si>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</si>
  <si>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</si>
  <si>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</si>
  <si>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</si>
  <si>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</si>
  <si>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</si>
  <si>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</si>
  <si>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</si>
  <si>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</si>
  <si>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</si>
  <si>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</si>
  <si>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</si>
  <si>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</si>
  <si>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</si>
  <si>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</si>
  <si>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</si>
  <si>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</si>
  <si>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</si>
  <si>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</si>
  <si>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</si>
  <si>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</si>
  <si>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</si>
  <si>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</si>
  <si>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</si>
  <si>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</si>
  <si>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</si>
  <si>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</si>
  <si>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</si>
  <si>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</si>
  <si>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</si>
  <si>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</si>
  <si>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</si>
  <si>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</si>
  <si>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</si>
  <si>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</si>
  <si>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</si>
  <si>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</si>
  <si>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</si>
  <si>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</si>
  <si>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</si>
  <si>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</si>
  <si>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</si>
  <si>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</si>
  <si>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</si>
  <si>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</si>
  <si>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</si>
  <si>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</si>
  <si>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</si>
  <si>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</si>
  <si>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</si>
  <si>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</si>
  <si>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</si>
  <si>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</si>
  <si>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</si>
  <si>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</si>
  <si>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</si>
  <si>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</si>
  <si>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</si>
  <si>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</si>
  <si>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</si>
  <si>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</si>
  <si>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</si>
  <si>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</si>
  <si>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</si>
  <si>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</si>
  <si>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</si>
  <si>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</si>
  <si>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</si>
  <si>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</si>
  <si>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</si>
  <si>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</si>
  <si>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</si>
  <si>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</si>
  <si>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</si>
  <si>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</si>
  <si>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</si>
  <si>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</si>
  <si>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</si>
  <si>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</si>
  <si>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</si>
  <si>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</si>
  <si>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</si>
  <si>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</si>
  <si>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</si>
  <si>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</si>
  <si>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</si>
  <si>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</si>
  <si>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</si>
  <si>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</si>
  <si>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</si>
  <si>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</si>
  <si>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</si>
  <si>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</si>
  <si>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</si>
  <si>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</si>
  <si>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</si>
  <si>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</si>
  <si>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</si>
  <si>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</si>
  <si>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</si>
  <si>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</si>
  <si>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</si>
  <si>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</si>
  <si>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</si>
  <si>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</si>
  <si>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</si>
  <si>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</si>
  <si>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</si>
  <si>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</si>
  <si>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</si>
  <si>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</si>
  <si>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</si>
  <si>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</si>
  <si>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</si>
  <si>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</si>
  <si>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</si>
  <si>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</si>
  <si>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</si>
  <si>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</si>
  <si>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</si>
  <si>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</si>
  <si>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</si>
  <si>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</si>
  <si>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</si>
  <si>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</si>
  <si>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</si>
  <si>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</si>
  <si>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</si>
  <si>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</si>
  <si>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</si>
  <si>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</si>
  <si>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</si>
  <si>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</si>
  <si>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</si>
  <si>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</si>
  <si>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</si>
  <si>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</si>
  <si>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</si>
  <si>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</si>
  <si>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</si>
  <si>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</si>
  <si>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</si>
  <si>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</si>
  <si>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</si>
  <si>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</si>
  <si>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</si>
  <si>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</si>
  <si>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</si>
  <si>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</si>
  <si>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</si>
  <si>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</si>
  <si>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</si>
  <si>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</si>
  <si>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</si>
  <si>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</si>
  <si>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</si>
  <si>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</si>
  <si>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</si>
  <si>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</si>
  <si>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</si>
  <si>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</si>
  <si>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</si>
  <si>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</si>
  <si>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</si>
  <si>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</si>
  <si>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</si>
  <si>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</si>
  <si>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</si>
  <si>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</si>
  <si>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</si>
  <si>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</si>
  <si>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</si>
  <si>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</si>
  <si>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</si>
  <si>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</si>
  <si>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</si>
  <si>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</si>
  <si>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</si>
  <si>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</si>
  <si>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</si>
  <si>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</si>
  <si>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</si>
  <si>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</si>
  <si>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</si>
  <si>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</si>
  <si>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</si>
  <si>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</si>
  <si>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</si>
  <si>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</si>
  <si>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</si>
  <si>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</si>
  <si>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</si>
  <si>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</si>
  <si>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</si>
  <si>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</si>
  <si>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</si>
  <si>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</si>
  <si>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</si>
  <si>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</si>
  <si>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</si>
  <si>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</si>
  <si>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</si>
  <si>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</si>
  <si>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</si>
  <si>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</si>
  <si>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</si>
  <si>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</si>
  <si>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</si>
  <si>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</si>
  <si>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</si>
  <si>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</si>
  <si>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</si>
  <si>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</si>
  <si>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</si>
  <si>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</si>
  <si>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</si>
  <si>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</si>
  <si>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</si>
  <si>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</si>
  <si>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</si>
  <si>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</si>
  <si>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</si>
  <si>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</si>
  <si>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</si>
  <si>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</si>
  <si>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</si>
  <si>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</si>
  <si>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</si>
  <si>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</si>
  <si>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</si>
  <si>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</si>
  <si>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</si>
  <si>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</si>
  <si>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</si>
  <si>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</si>
  <si>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</si>
  <si>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</si>
  <si>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</si>
  <si>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</si>
  <si>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</si>
  <si>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</si>
  <si>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</si>
  <si>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</si>
  <si>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</si>
  <si>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</si>
  <si>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</si>
  <si>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</si>
  <si>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</si>
  <si>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</si>
  <si>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</si>
  <si>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</si>
  <si>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</si>
  <si>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</si>
  <si>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</si>
  <si>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</si>
  <si>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</si>
  <si>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</si>
  <si>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</si>
  <si>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</si>
  <si>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</si>
  <si>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</si>
  <si>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</si>
  <si>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</si>
  <si>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</si>
  <si>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</si>
  <si>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</si>
  <si>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</si>
  <si>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</si>
  <si>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</si>
  <si>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</si>
  <si>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</si>
  <si>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</si>
  <si>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</si>
  <si>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</si>
  <si>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</si>
  <si>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</si>
  <si>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</si>
  <si>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</si>
  <si>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</si>
  <si>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</si>
  <si>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</si>
  <si>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</si>
  <si>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</si>
  <si>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</si>
  <si>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</si>
  <si>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</si>
  <si>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</si>
  <si>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</si>
  <si>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</si>
  <si>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</si>
  <si>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</si>
  <si>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</si>
  <si>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</si>
  <si>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</si>
  <si>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</si>
  <si>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</si>
  <si>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</si>
  <si>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</si>
  <si>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</si>
  <si>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</si>
  <si>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</si>
  <si>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</si>
  <si>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</si>
  <si>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</si>
  <si>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</si>
  <si>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</si>
  <si>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</si>
  <si>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</si>
  <si>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</si>
  <si>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</si>
  <si>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</si>
  <si>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</si>
  <si>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</si>
  <si>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</si>
  <si>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</si>
  <si>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</si>
  <si>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</si>
  <si>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</si>
  <si>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</si>
  <si>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</si>
  <si>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</si>
  <si>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</si>
  <si>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</si>
  <si>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</si>
  <si>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</si>
  <si>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</si>
  <si>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</si>
  <si>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</si>
  <si>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</si>
  <si>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</si>
  <si>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</si>
  <si>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</si>
  <si>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</si>
  <si>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</si>
  <si>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</si>
  <si>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</si>
  <si>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</si>
  <si>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</si>
  <si>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</si>
  <si>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</si>
  <si>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</si>
  <si>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</si>
  <si>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</si>
  <si>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</si>
  <si>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</si>
  <si>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</si>
  <si>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</si>
  <si>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</si>
  <si>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</si>
  <si>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</si>
  <si>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</si>
  <si>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</si>
  <si>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</si>
  <si>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</si>
  <si>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</si>
  <si>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</si>
  <si>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</si>
  <si>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</si>
  <si>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</si>
  <si>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</si>
  <si>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</si>
  <si>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</si>
  <si>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</si>
  <si>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</si>
  <si>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</si>
  <si>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</si>
  <si>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</si>
  <si>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</si>
  <si>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</si>
  <si>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</si>
  <si>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</si>
  <si>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</si>
  <si>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</si>
  <si>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</si>
  <si>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</si>
  <si>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</si>
  <si>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</si>
  <si>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</si>
  <si>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</si>
  <si>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</si>
  <si>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</si>
  <si>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</si>
  <si>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</si>
  <si>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</si>
  <si>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</si>
  <si>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</si>
  <si>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</si>
  <si>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</si>
  <si>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</si>
  <si>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</si>
  <si>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</si>
  <si>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</si>
  <si>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</si>
  <si>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</si>
  <si>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</si>
  <si>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</si>
  <si>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</si>
  <si>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</si>
  <si>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</si>
  <si>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</si>
  <si>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</si>
  <si>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</si>
  <si>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</si>
  <si>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</si>
  <si>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</si>
  <si>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</si>
  <si>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</si>
  <si>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</si>
  <si>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</si>
  <si>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</si>
  <si>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</si>
  <si>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</si>
  <si>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</si>
  <si>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</si>
  <si>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</si>
  <si>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</si>
  <si>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</si>
  <si>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</si>
  <si>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</si>
  <si>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</si>
  <si>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</si>
  <si>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</si>
  <si>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</si>
  <si>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</si>
  <si>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</si>
  <si>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</si>
  <si>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</si>
  <si>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</si>
  <si>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</si>
  <si>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</si>
  <si>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</si>
  <si>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</si>
  <si>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</si>
  <si>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</si>
  <si>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</si>
  <si>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</si>
  <si>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</si>
  <si>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</si>
  <si>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</si>
  <si>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</si>
  <si>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</si>
  <si>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</si>
  <si>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</si>
  <si>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</si>
  <si>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</si>
  <si>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</si>
  <si>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</si>
  <si>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</si>
  <si>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</si>
  <si>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</si>
  <si>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</si>
  <si>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</si>
  <si>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</si>
  <si>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</si>
  <si>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</si>
  <si>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</si>
  <si>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</si>
  <si>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</si>
  <si>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</si>
  <si>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</si>
  <si>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</si>
  <si>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</si>
  <si>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</si>
  <si>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</si>
  <si>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</si>
  <si>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</si>
  <si>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</si>
  <si>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</si>
  <si>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</si>
  <si>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</si>
  <si>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</si>
  <si>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</si>
  <si>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</si>
  <si>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</si>
  <si>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</si>
  <si>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</si>
  <si>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</si>
  <si>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</si>
  <si>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</si>
  <si>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</si>
  <si>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</si>
  <si>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</si>
  <si>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</si>
  <si>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</si>
  <si>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</si>
  <si>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</si>
  <si>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</si>
  <si>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</si>
  <si>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</si>
  <si>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</si>
  <si>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</si>
  <si>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</si>
  <si>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</si>
  <si>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</si>
  <si>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</si>
  <si>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</si>
  <si>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</si>
  <si>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</si>
  <si>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</si>
  <si>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</si>
  <si>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</si>
  <si>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</si>
  <si>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</si>
  <si>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</si>
  <si>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</si>
  <si>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</si>
  <si>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</si>
  <si>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</si>
  <si>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</si>
  <si>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</si>
  <si>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</si>
  <si>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</si>
  <si>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</si>
  <si>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</si>
  <si>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</si>
  <si>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</si>
  <si>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</si>
  <si>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</si>
  <si>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</si>
  <si>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</si>
  <si>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</si>
  <si>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</si>
  <si>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</si>
  <si>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</si>
  <si>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</si>
  <si>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</si>
  <si>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</si>
  <si>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</si>
  <si>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</si>
  <si>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</si>
  <si>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</si>
  <si>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</si>
  <si>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</si>
  <si>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</si>
  <si>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</si>
  <si>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</si>
  <si>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</si>
  <si>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</si>
  <si>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</si>
  <si>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</si>
  <si>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</si>
  <si>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</si>
  <si>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</si>
  <si>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</si>
  <si>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</si>
  <si>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</si>
  <si>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</si>
  <si>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</si>
  <si>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</si>
  <si>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</si>
  <si>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</si>
  <si>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</si>
  <si>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</si>
  <si>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</si>
  <si>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</si>
  <si>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</si>
  <si>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</si>
  <si>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</si>
  <si>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</si>
  <si>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</si>
  <si>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</si>
  <si>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</si>
  <si>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</si>
  <si>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</si>
  <si>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</si>
  <si>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</si>
  <si>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</si>
  <si>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</si>
  <si>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</si>
  <si>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</si>
  <si>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</si>
  <si>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</si>
  <si>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</si>
  <si>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</si>
  <si>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</si>
  <si>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</si>
  <si>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</si>
  <si>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</si>
  <si>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</si>
  <si>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</si>
  <si>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</si>
  <si>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</si>
  <si>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</si>
  <si>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</si>
  <si>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</si>
  <si>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</si>
  <si>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</si>
  <si>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</si>
  <si>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</si>
  <si>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</si>
  <si>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</si>
  <si>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</si>
  <si>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</si>
  <si>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</si>
  <si>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</si>
  <si>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</si>
  <si>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</si>
  <si>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</si>
  <si>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</si>
  <si>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</si>
  <si>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</si>
  <si>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</si>
  <si>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</si>
  <si>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</si>
  <si>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</si>
  <si>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</si>
  <si>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</si>
  <si>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</si>
  <si>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</si>
  <si>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</si>
  <si>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</si>
  <si>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</si>
  <si>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</si>
  <si>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</si>
  <si>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</si>
  <si>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</si>
  <si>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</si>
  <si>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</si>
  <si>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</si>
  <si>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</si>
  <si>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</si>
  <si>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</si>
  <si>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</si>
  <si>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</si>
  <si>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</si>
  <si>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</si>
  <si>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</si>
  <si>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</si>
  <si>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</si>
  <si>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</si>
  <si>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</si>
  <si>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</si>
  <si>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</si>
  <si>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</si>
  <si>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</si>
  <si>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</si>
  <si>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</si>
  <si>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</si>
  <si>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</si>
  <si>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</si>
  <si>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</si>
  <si>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</si>
  <si>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</si>
  <si>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</si>
  <si>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</si>
  <si>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</si>
  <si>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</si>
  <si>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</si>
  <si>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</si>
  <si>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</si>
  <si>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</si>
  <si>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</si>
  <si>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</si>
  <si>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</si>
  <si>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</si>
  <si>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</si>
  <si>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</si>
  <si>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</si>
  <si>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</si>
  <si>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</si>
  <si>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</si>
  <si>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</si>
  <si>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</si>
  <si>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</si>
  <si>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</si>
  <si>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</si>
  <si>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</si>
  <si>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</si>
  <si>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</si>
  <si>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</si>
  <si>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</si>
  <si>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</si>
  <si>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</si>
  <si>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</si>
  <si>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</si>
  <si>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</si>
  <si>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</si>
  <si>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</si>
  <si>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</si>
  <si>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</si>
  <si>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</si>
  <si>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</si>
  <si>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</si>
  <si>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</si>
  <si>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</si>
  <si>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</si>
  <si>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</si>
  <si>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</si>
  <si>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</si>
  <si>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</si>
  <si>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</si>
  <si>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</si>
  <si>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</si>
  <si>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</si>
  <si>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</si>
  <si>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</si>
  <si>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</si>
  <si>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</si>
  <si>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</si>
  <si>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</si>
  <si>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</si>
  <si>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</si>
  <si>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</si>
  <si>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</si>
  <si>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</si>
  <si>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</si>
  <si>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</si>
  <si>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</si>
  <si>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</si>
  <si>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</si>
  <si>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</si>
  <si>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</si>
  <si>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</si>
  <si>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</si>
  <si>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</si>
  <si>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</si>
  <si>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</si>
  <si>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</si>
  <si>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</si>
  <si>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</si>
  <si>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</si>
  <si>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</si>
  <si>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</si>
  <si>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</si>
  <si>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</si>
  <si>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</si>
  <si>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</si>
  <si>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</si>
  <si>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</si>
  <si>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</si>
  <si>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</si>
  <si>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</si>
  <si>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</si>
  <si>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</si>
  <si>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</si>
  <si>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</si>
  <si>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</si>
  <si>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</si>
  <si>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</si>
  <si>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</si>
  <si>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</si>
  <si>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</si>
  <si>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</si>
  <si>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</si>
  <si>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</si>
  <si>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</si>
  <si>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</si>
  <si>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</si>
  <si>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</si>
  <si>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</si>
  <si>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</si>
  <si>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</si>
  <si>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</si>
  <si>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</si>
  <si>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</si>
  <si>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</si>
  <si>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</si>
  <si>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</si>
  <si>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</si>
  <si>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</si>
  <si>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</si>
  <si>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</si>
  <si>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</si>
  <si>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</si>
  <si>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</si>
  <si>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</si>
  <si>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</si>
  <si>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</si>
  <si>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</si>
  <si>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</si>
  <si>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</si>
  <si>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</si>
  <si>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</si>
  <si>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</si>
  <si>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</si>
  <si>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</si>
  <si>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</si>
  <si>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</si>
  <si>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</si>
  <si>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</si>
  <si>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</si>
  <si>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</si>
  <si>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</si>
  <si>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</si>
  <si>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</si>
  <si>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</si>
  <si>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</si>
  <si>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</si>
  <si>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</si>
  <si>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</si>
  <si>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</si>
  <si>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</si>
  <si>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</si>
  <si>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</si>
  <si>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</si>
  <si>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</si>
  <si>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</si>
  <si>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</si>
  <si>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</si>
  <si>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</si>
  <si>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</si>
  <si>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</si>
  <si>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</si>
  <si>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</si>
  <si>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</si>
  <si>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</si>
  <si>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</si>
  <si>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</si>
  <si>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</si>
  <si>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</si>
  <si>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</si>
  <si>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</si>
  <si>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</si>
  <si>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</si>
  <si>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</si>
  <si>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</si>
  <si>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</si>
  <si>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</si>
  <si>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</si>
  <si>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</si>
  <si>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</si>
  <si>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</si>
  <si>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</si>
  <si>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</si>
  <si>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</si>
  <si>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</si>
  <si>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</si>
  <si>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</si>
  <si>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</si>
  <si>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</si>
  <si>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</si>
  <si>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</si>
  <si>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</si>
  <si>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</si>
  <si>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</si>
  <si>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</si>
  <si>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</si>
  <si>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</si>
  <si>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</si>
  <si>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</si>
  <si>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</si>
  <si>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</si>
  <si>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</si>
  <si>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</si>
  <si>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</si>
  <si>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</si>
  <si>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</si>
  <si>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</si>
  <si>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</si>
  <si>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</si>
  <si>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</si>
  <si>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</si>
  <si>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</si>
  <si>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</si>
  <si>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</si>
  <si>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</si>
  <si>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</si>
  <si>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</si>
  <si>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</si>
  <si>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</si>
  <si>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</si>
  <si>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</si>
  <si>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</si>
  <si>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</si>
  <si>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</si>
  <si>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</si>
  <si>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</si>
  <si>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</si>
  <si>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</si>
  <si>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</si>
  <si>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</si>
  <si>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</si>
  <si>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</si>
  <si>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</si>
  <si>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</si>
  <si>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</si>
  <si>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</si>
  <si>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</si>
  <si>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</si>
  <si>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</si>
  <si>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</si>
  <si>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</si>
  <si>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</si>
  <si>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</si>
  <si>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</si>
  <si>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</si>
  <si>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</si>
  <si>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</si>
  <si>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</si>
  <si>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</si>
  <si>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</si>
  <si>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</si>
  <si>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</si>
  <si>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</si>
  <si>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</si>
  <si>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</si>
  <si>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</si>
  <si>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</si>
  <si>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</si>
  <si>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</si>
  <si>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</si>
  <si>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</si>
  <si>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</si>
  <si>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</si>
  <si>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</si>
  <si>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</si>
  <si>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</si>
  <si>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</si>
  <si>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</si>
  <si>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</si>
  <si>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</si>
  <si>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</si>
  <si>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</si>
  <si>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</si>
  <si>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</si>
  <si>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</si>
  <si>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</si>
  <si>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</si>
  <si>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</si>
  <si>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</si>
  <si>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</si>
  <si>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</si>
  <si>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</si>
  <si>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</si>
  <si>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</si>
  <si>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</si>
  <si>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</si>
  <si>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</si>
  <si>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</si>
  <si>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</si>
  <si>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</si>
  <si>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</si>
  <si>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</si>
  <si>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</si>
  <si>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</si>
  <si>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</si>
  <si>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</si>
  <si>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</si>
  <si>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</si>
  <si>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</si>
  <si>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</si>
  <si>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</si>
  <si>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</si>
  <si>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</si>
  <si>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</si>
  <si>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</si>
  <si>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</si>
  <si>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</si>
  <si>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</si>
  <si>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</si>
  <si>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</si>
  <si>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</si>
  <si>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</si>
  <si>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</si>
  <si>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</si>
  <si>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</si>
  <si>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</si>
  <si>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</si>
  <si>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</si>
  <si>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</si>
  <si>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</si>
  <si>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</si>
  <si>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</si>
  <si>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</si>
  <si>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</si>
  <si>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</si>
  <si>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</si>
  <si>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</si>
  <si>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</si>
  <si>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</si>
  <si>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</si>
  <si>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</si>
  <si>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</si>
  <si>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</si>
  <si>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</si>
  <si>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</si>
  <si>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</si>
  <si>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</si>
  <si>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</si>
  <si>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</si>
  <si>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</si>
  <si>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</si>
  <si>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</si>
  <si>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</si>
  <si>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</si>
  <si>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</si>
  <si>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</si>
  <si>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</si>
  <si>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</si>
  <si>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</si>
  <si>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</si>
  <si>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</si>
  <si>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</si>
  <si>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</si>
  <si>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</si>
  <si>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</si>
  <si>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</si>
  <si>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</si>
  <si>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</si>
  <si>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</si>
  <si>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</si>
  <si>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</si>
  <si>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</si>
  <si>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</si>
  <si>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</si>
  <si>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</si>
  <si>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</si>
  <si>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</si>
  <si>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</si>
  <si>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</si>
  <si>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</si>
  <si>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</si>
  <si>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</si>
  <si>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</si>
  <si>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</si>
  <si>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</si>
  <si>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</si>
  <si>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</si>
  <si>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</si>
  <si>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</si>
  <si>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</si>
  <si>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</si>
  <si>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</si>
  <si>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</si>
  <si>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</si>
  <si>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</si>
  <si>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</si>
  <si>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</si>
  <si>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</si>
  <si>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</si>
  <si>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</si>
  <si>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</si>
  <si>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</si>
  <si>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</si>
  <si>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</si>
  <si>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</si>
  <si>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</si>
  <si>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</si>
  <si>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</si>
  <si>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</si>
  <si>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</si>
  <si>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</si>
  <si>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</si>
  <si>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</si>
  <si>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</si>
  <si>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</si>
  <si>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</si>
  <si>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</si>
  <si>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</si>
  <si>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</si>
  <si>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</si>
  <si>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</si>
  <si>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</si>
  <si>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</si>
  <si>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</si>
  <si>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</si>
  <si>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</si>
  <si>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</si>
  <si>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</si>
  <si>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</si>
  <si>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</si>
  <si>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</si>
  <si>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</si>
  <si>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</si>
  <si>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</si>
  <si>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</si>
  <si>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</si>
  <si>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</si>
  <si>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</si>
  <si>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</si>
  <si>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</si>
  <si>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</si>
  <si>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</si>
  <si>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</si>
  <si>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</si>
  <si>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</si>
  <si>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</si>
  <si>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</si>
  <si>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</si>
  <si>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</si>
  <si>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</si>
  <si>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</si>
  <si>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</si>
  <si>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</si>
  <si>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</si>
  <si>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</si>
  <si>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</si>
  <si>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</si>
  <si>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</si>
  <si>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</si>
  <si>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</si>
  <si>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</si>
  <si>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</si>
  <si>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</si>
  <si>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</si>
  <si>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</si>
  <si>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</si>
  <si>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</si>
  <si>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</si>
  <si>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</si>
  <si>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</si>
  <si>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</si>
  <si>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</si>
  <si>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</si>
  <si>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</si>
  <si>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</si>
  <si>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</si>
  <si>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</si>
  <si>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</si>
  <si>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</si>
  <si>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</si>
  <si>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</si>
  <si>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</si>
  <si>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</si>
  <si>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</si>
  <si>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</si>
  <si>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</si>
  <si>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</si>
  <si>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</si>
  <si>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</si>
  <si>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</si>
  <si>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</si>
  <si>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</si>
  <si>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</si>
  <si>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</si>
  <si>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</si>
  <si>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</si>
  <si>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</si>
  <si>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</si>
  <si>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</si>
  <si>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</si>
  <si>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</si>
  <si>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</si>
  <si>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</si>
  <si>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</si>
  <si>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</si>
  <si>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</si>
  <si>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</si>
  <si>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</si>
  <si>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</si>
  <si>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</si>
  <si>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</si>
  <si>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</si>
  <si>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</si>
  <si>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</si>
  <si>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</si>
  <si>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</si>
  <si>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</si>
  <si>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</si>
  <si>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</si>
  <si>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</si>
  <si>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</si>
  <si>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</si>
  <si>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</si>
  <si>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</si>
  <si>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</si>
  <si>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</si>
  <si>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</si>
  <si>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</si>
  <si>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</si>
  <si>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</si>
  <si>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</si>
  <si>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</si>
  <si>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</si>
  <si>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</si>
  <si>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</si>
  <si>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</si>
  <si>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</si>
  <si>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</si>
  <si>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</si>
  <si>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</si>
  <si>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</si>
  <si>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</si>
  <si>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</si>
  <si>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</si>
  <si>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</si>
  <si>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</si>
  <si>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</si>
  <si>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</si>
  <si>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</si>
  <si>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</si>
  <si>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</si>
  <si>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</si>
  <si>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</si>
  <si>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</si>
  <si>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</si>
  <si>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</si>
  <si>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</si>
  <si>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</si>
  <si>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</si>
  <si>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</si>
  <si>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</si>
  <si>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</si>
  <si>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</si>
  <si>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</si>
  <si>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</si>
  <si>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</si>
  <si>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</si>
  <si>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</si>
  <si>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</si>
  <si>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</si>
  <si>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</si>
  <si>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</si>
  <si>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</si>
  <si>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</si>
  <si>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</si>
  <si>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</si>
  <si>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</si>
  <si>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</si>
  <si>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</si>
  <si>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</si>
  <si>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</si>
  <si>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</si>
  <si>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</si>
  <si>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</si>
  <si>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</si>
  <si>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</si>
  <si>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</si>
  <si>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</si>
  <si>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</si>
  <si>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</si>
  <si>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</si>
  <si>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</si>
  <si>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</si>
  <si>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</si>
  <si>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</si>
  <si>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</si>
  <si>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</si>
  <si>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</si>
  <si>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</si>
  <si>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</si>
  <si>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</si>
  <si>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</si>
  <si>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</si>
  <si>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</si>
  <si>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</si>
  <si>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</si>
  <si>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</si>
  <si>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</si>
  <si>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</si>
  <si>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</si>
  <si>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</si>
  <si>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</si>
  <si>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</si>
  <si>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</si>
  <si>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</si>
  <si>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</si>
  <si>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</si>
  <si>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</si>
  <si>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</si>
  <si>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</si>
  <si>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</si>
  <si>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</si>
  <si>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</si>
  <si>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</si>
  <si>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</si>
  <si>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</si>
  <si>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</si>
  <si>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</si>
  <si>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</si>
  <si>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</si>
  <si>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</si>
  <si>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</si>
  <si>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</si>
  <si>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</si>
  <si>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</si>
  <si>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</si>
  <si>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</si>
  <si>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</si>
  <si>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</si>
  <si>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</si>
  <si>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</si>
  <si>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</si>
  <si>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</si>
  <si>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</si>
  <si>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</si>
  <si>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</si>
  <si>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</si>
  <si>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</si>
  <si>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</si>
  <si>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</si>
  <si>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</si>
  <si>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</si>
  <si>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</si>
  <si>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</si>
  <si>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</si>
  <si>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</si>
  <si>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</si>
  <si>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</si>
  <si>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</si>
  <si>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</si>
  <si>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</si>
  <si>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</si>
  <si>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</si>
  <si>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</si>
  <si>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</si>
  <si>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</si>
  <si>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</si>
  <si>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</si>
  <si>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</si>
  <si>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</si>
  <si>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</si>
  <si>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</si>
  <si>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</si>
  <si>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</si>
  <si>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</si>
  <si>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</si>
  <si>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</si>
  <si>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</si>
  <si>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</si>
  <si>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</si>
  <si>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</si>
  <si>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</si>
  <si>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</si>
  <si>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</si>
  <si>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</si>
  <si>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</si>
  <si>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</si>
  <si>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</si>
  <si>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</si>
  <si>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</si>
  <si>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</si>
  <si>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</si>
  <si>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</si>
  <si>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</si>
  <si>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</si>
  <si>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</si>
  <si>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</si>
  <si>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</si>
  <si>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</si>
  <si>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</si>
  <si>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</si>
  <si>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</si>
  <si>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</si>
  <si>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</si>
  <si>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</si>
  <si>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</si>
  <si>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</si>
  <si>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</si>
  <si>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</si>
  <si>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</si>
  <si>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</si>
  <si>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</si>
  <si>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</si>
  <si>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</si>
  <si>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</si>
  <si>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</si>
  <si>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</si>
  <si>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</si>
  <si>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</si>
  <si>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</si>
  <si>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</si>
  <si>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</si>
  <si>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</si>
  <si>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</si>
  <si>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</si>
  <si>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</si>
  <si>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</si>
  <si>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</si>
  <si>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</si>
  <si>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</si>
  <si>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</si>
  <si>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</si>
  <si>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</si>
  <si>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</si>
  <si>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</si>
  <si>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</si>
  <si>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</si>
  <si>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</si>
  <si>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</si>
  <si>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</si>
  <si>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</si>
  <si>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</si>
  <si>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</si>
  <si>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</si>
  <si>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</si>
  <si>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</si>
  <si>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</si>
  <si>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</si>
  <si>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</si>
  <si>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</si>
  <si>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</si>
  <si>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</si>
  <si>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</si>
  <si>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</si>
  <si>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</si>
  <si>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</si>
  <si>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</si>
  <si>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</si>
  <si>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</si>
  <si>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</si>
  <si>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</si>
  <si>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</si>
  <si>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</si>
  <si>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</si>
  <si>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</si>
  <si>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</si>
  <si>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</si>
  <si>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</si>
  <si>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</si>
  <si>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</si>
  <si>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</si>
  <si>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</si>
  <si>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</si>
  <si>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</si>
  <si>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</si>
  <si>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</si>
  <si>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</si>
  <si>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</si>
  <si>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</si>
  <si>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</si>
  <si>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</si>
  <si>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</si>
  <si>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</si>
  <si>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</si>
  <si>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</si>
  <si>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</si>
  <si>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</si>
  <si>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</si>
  <si>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</si>
  <si>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</si>
  <si>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</si>
  <si>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</si>
  <si>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</si>
  <si>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</si>
  <si>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</si>
  <si>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</si>
  <si>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</si>
  <si>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</si>
  <si>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</si>
  <si>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</si>
  <si>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</si>
  <si>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</si>
  <si>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</si>
  <si>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</si>
  <si>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</si>
  <si>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</si>
  <si>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</si>
  <si>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</si>
  <si>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</si>
  <si>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</si>
  <si>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</si>
  <si>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</si>
  <si>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</si>
  <si>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</si>
  <si>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</si>
  <si>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</si>
  <si>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</si>
  <si>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</si>
  <si>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</si>
  <si>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</si>
  <si>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</si>
  <si>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</si>
  <si>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</si>
  <si>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</si>
  <si>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</si>
  <si>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</si>
  <si>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</si>
  <si>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</si>
  <si>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</si>
  <si>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</si>
  <si>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</si>
  <si>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</si>
  <si>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</si>
  <si>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</si>
  <si>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</si>
  <si>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</si>
  <si>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</si>
  <si>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</si>
  <si>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</si>
  <si>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</si>
  <si>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</si>
  <si>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</si>
  <si>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</si>
  <si>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</si>
  <si>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</si>
  <si>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</si>
  <si>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</si>
  <si>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</si>
  <si>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</si>
  <si>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</si>
  <si>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</si>
  <si>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</si>
  <si>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</si>
  <si>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</si>
  <si>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</si>
  <si>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</si>
  <si>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</si>
  <si>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</si>
  <si>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</si>
  <si>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</si>
  <si>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</si>
  <si>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</si>
  <si>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</si>
  <si>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</si>
  <si>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</si>
  <si>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</si>
  <si>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</si>
  <si>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</si>
  <si>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</si>
  <si>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</si>
  <si>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</si>
  <si>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</si>
  <si>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</si>
  <si>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</si>
  <si>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</si>
  <si>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</si>
  <si>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</si>
  <si>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</si>
  <si>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</si>
  <si>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</si>
  <si>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</si>
  <si>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</si>
  <si>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</si>
  <si>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</si>
  <si>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</si>
  <si>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</si>
  <si>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</si>
  <si>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</si>
  <si>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</si>
  <si>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</si>
  <si>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</si>
  <si>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</si>
  <si>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</si>
  <si>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</si>
  <si>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</si>
  <si>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</si>
  <si>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</si>
  <si>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</si>
  <si>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</si>
  <si>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</si>
  <si>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</si>
  <si>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</si>
  <si>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</si>
  <si>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</si>
  <si>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</si>
  <si>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</si>
  <si>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</si>
  <si>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</si>
  <si>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</si>
  <si>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</si>
  <si>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</si>
  <si>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</si>
  <si>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</si>
  <si>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</si>
  <si>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</si>
  <si>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</si>
  <si>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</si>
  <si>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</si>
  <si>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</si>
  <si>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</si>
  <si>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</si>
  <si>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</si>
  <si>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</si>
  <si>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</si>
  <si>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</si>
  <si>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</si>
  <si>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</si>
  <si>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</si>
  <si>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</si>
  <si>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</si>
  <si>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</si>
  <si>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</si>
  <si>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</si>
  <si>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</si>
  <si>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</si>
  <si>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</si>
  <si>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</si>
  <si>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</si>
  <si>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</si>
  <si>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</si>
  <si>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</si>
  <si>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</si>
  <si>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</si>
  <si>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</si>
  <si>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</si>
  <si>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</si>
  <si>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</si>
  <si>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</si>
  <si>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</si>
  <si>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</si>
  <si>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</si>
  <si>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</si>
  <si>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</si>
  <si>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</si>
  <si>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</si>
  <si>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</si>
  <si>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</si>
  <si>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</si>
  <si>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</si>
  <si>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</si>
  <si>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</si>
  <si>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</si>
  <si>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</si>
  <si>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</si>
  <si>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</si>
  <si>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</si>
  <si>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</si>
  <si>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</si>
  <si>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</si>
  <si>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</si>
  <si>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</si>
  <si>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</si>
  <si>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</si>
  <si>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</si>
  <si>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</si>
  <si>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</si>
  <si>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</si>
  <si>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</si>
  <si>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</si>
  <si>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</si>
  <si>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</si>
  <si>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</si>
  <si>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</si>
  <si>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</si>
  <si>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</si>
  <si>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</si>
  <si>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</si>
  <si>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</si>
  <si>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</si>
  <si>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</si>
  <si>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</si>
  <si>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</si>
  <si>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</si>
  <si>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</si>
  <si>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</si>
  <si>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</si>
  <si>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</si>
  <si>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</si>
  <si>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</si>
  <si>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</si>
  <si>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</si>
  <si>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</si>
  <si>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</si>
  <si>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</si>
  <si>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</si>
  <si>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</si>
  <si>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</si>
  <si>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</si>
  <si>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</si>
  <si>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</si>
  <si>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</si>
  <si>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</si>
  <si>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</si>
  <si>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</si>
  <si>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</si>
  <si>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</si>
  <si>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</si>
  <si>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</si>
  <si>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</si>
  <si>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</si>
  <si>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</si>
  <si>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</si>
  <si>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</si>
  <si>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</si>
  <si>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</si>
  <si>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</si>
  <si>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</si>
  <si>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</si>
  <si>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</si>
  <si>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</si>
  <si>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</si>
  <si>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</si>
  <si>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</si>
  <si>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</si>
  <si>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</si>
  <si>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</si>
  <si>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</si>
  <si>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</si>
  <si>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</si>
  <si>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</si>
  <si>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</si>
  <si>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</si>
  <si>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</si>
  <si>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</si>
  <si>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</si>
  <si>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</si>
  <si>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</si>
  <si>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</si>
  <si>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</si>
  <si>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</si>
  <si>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</si>
  <si>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</si>
  <si>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</si>
  <si>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</si>
  <si>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</si>
  <si>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</si>
  <si>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</si>
  <si>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</si>
  <si>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</si>
  <si>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</si>
  <si>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</si>
  <si>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</si>
  <si>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</si>
  <si>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</si>
  <si>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</si>
  <si>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</si>
  <si>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</si>
  <si>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</si>
  <si>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</si>
  <si>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</si>
  <si>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</si>
  <si>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</si>
  <si>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</si>
  <si>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</si>
  <si>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</si>
  <si>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</si>
  <si>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</si>
  <si>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</si>
  <si>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</si>
  <si>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</si>
  <si>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</si>
  <si>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</si>
  <si>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</si>
  <si>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</si>
  <si>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</si>
  <si>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</si>
  <si>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</si>
  <si>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</si>
  <si>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</si>
  <si>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</si>
  <si>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</si>
  <si>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</si>
  <si>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</si>
  <si>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</si>
  <si>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</si>
  <si>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</si>
  <si>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</si>
  <si>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</si>
  <si>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</si>
  <si>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</si>
  <si>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</si>
  <si>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</si>
  <si>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</si>
  <si>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</si>
  <si>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</si>
  <si>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</si>
  <si>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</si>
  <si>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</si>
  <si>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</si>
  <si>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</si>
  <si>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</si>
  <si>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</si>
  <si>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</si>
  <si>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</si>
  <si>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</si>
  <si>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</si>
  <si>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</si>
  <si>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</si>
  <si>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</si>
  <si>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</si>
  <si>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</si>
  <si>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</si>
  <si>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</si>
  <si>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</si>
  <si>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</si>
  <si>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</si>
  <si>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</si>
  <si>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</si>
  <si>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</si>
  <si>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</si>
  <si>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</si>
  <si>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</si>
  <si>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</si>
  <si>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</si>
  <si>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</si>
  <si>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</si>
  <si>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</si>
  <si>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</si>
  <si>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</si>
  <si>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</si>
  <si>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</si>
  <si>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</si>
  <si>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</si>
  <si>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</si>
  <si>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</si>
  <si>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</si>
  <si>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</si>
  <si>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</si>
  <si>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</si>
  <si>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</si>
  <si>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</si>
  <si>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</si>
  <si>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</si>
  <si>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</si>
  <si>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</si>
  <si>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</si>
  <si>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</si>
  <si>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</si>
  <si>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</si>
  <si>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</si>
  <si>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</si>
  <si>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</si>
  <si>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</si>
  <si>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</si>
  <si>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</si>
  <si>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</si>
  <si>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</si>
  <si>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</si>
  <si>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</si>
  <si>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</si>
  <si>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</si>
  <si>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</si>
  <si>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</si>
  <si>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</si>
  <si>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</si>
  <si>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</si>
  <si>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</si>
  <si>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</si>
  <si>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</si>
  <si>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</si>
  <si>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</si>
  <si>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</si>
  <si>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</si>
  <si>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</si>
  <si>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</si>
  <si>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</si>
  <si>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</si>
  <si>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</si>
  <si>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</si>
  <si>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</si>
  <si>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</si>
  <si>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</si>
  <si>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</si>
  <si>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</si>
  <si>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</si>
  <si>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</si>
  <si>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</si>
  <si>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</si>
  <si>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</si>
  <si>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</si>
  <si>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</si>
  <si>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</si>
  <si>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</si>
  <si>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</si>
  <si>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</si>
  <si>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</si>
  <si>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</si>
  <si>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</si>
  <si>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</si>
  <si>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</si>
  <si>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</si>
  <si>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</si>
  <si>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</si>
  <si>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</si>
  <si>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</si>
  <si>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</si>
  <si>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</si>
  <si>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</si>
  <si>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</si>
  <si>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</si>
  <si>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</si>
  <si>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</si>
  <si>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</si>
  <si>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</si>
  <si>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</si>
  <si>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</si>
  <si>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</si>
  <si>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</si>
  <si>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</si>
  <si>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</si>
  <si>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</si>
  <si>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</si>
  <si>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</si>
  <si>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</si>
  <si>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</si>
  <si>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</si>
  <si>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</si>
  <si>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</si>
  <si>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</si>
  <si>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</si>
  <si>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</si>
  <si>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</si>
  <si>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</si>
  <si>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</si>
  <si>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</si>
  <si>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</si>
  <si>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</si>
  <si>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</si>
  <si>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</si>
  <si>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</si>
  <si>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</si>
  <si>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</si>
  <si>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</si>
  <si>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</si>
  <si>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</si>
  <si>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</si>
  <si>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</si>
  <si>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</si>
  <si>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</si>
  <si>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</si>
  <si>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</si>
  <si>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</si>
  <si>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</si>
  <si>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</si>
  <si>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</si>
  <si>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</si>
  <si>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</si>
  <si>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</si>
  <si>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</si>
  <si>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</si>
  <si>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</si>
  <si>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</si>
  <si>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</si>
  <si>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</si>
  <si>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</si>
  <si>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</si>
  <si>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</si>
  <si>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</si>
  <si>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</si>
  <si>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</si>
  <si>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</si>
  <si>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</si>
  <si>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</si>
  <si>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</si>
  <si>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</si>
  <si>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</si>
  <si>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</si>
  <si>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</si>
  <si>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</si>
  <si>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</si>
  <si>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</si>
  <si>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</si>
  <si>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</si>
  <si>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</si>
  <si>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</si>
  <si>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</si>
  <si>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</si>
  <si>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</si>
  <si>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</si>
  <si>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</si>
  <si>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</si>
  <si>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</si>
  <si>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</si>
  <si>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</si>
  <si>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</si>
  <si>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</si>
  <si>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</si>
  <si>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</si>
  <si>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</si>
  <si>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</si>
  <si>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</si>
  <si>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</si>
  <si>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</si>
  <si>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</si>
  <si>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</si>
  <si>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</si>
  <si>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</si>
  <si>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</si>
  <si>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</si>
  <si>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</si>
  <si>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</si>
  <si>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</si>
  <si>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</si>
  <si>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</si>
  <si>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</si>
  <si>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</si>
  <si>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</si>
  <si>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</si>
  <si>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</si>
  <si>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</si>
  <si>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</si>
  <si>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</si>
  <si>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</si>
  <si>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</si>
  <si>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</si>
  <si>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</si>
  <si>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</si>
  <si>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</si>
  <si>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</si>
  <si>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</si>
  <si>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</si>
  <si>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</si>
  <si>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</si>
  <si>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</si>
  <si>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</si>
  <si>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</si>
  <si>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</si>
  <si>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</si>
  <si>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</si>
  <si>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</si>
  <si>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</si>
  <si>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</si>
  <si>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</si>
  <si>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</si>
  <si>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</si>
  <si>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</si>
  <si>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</si>
  <si>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</si>
  <si>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</si>
  <si>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</si>
  <si>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</si>
  <si>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</si>
  <si>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</si>
  <si>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</si>
  <si>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</si>
  <si>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</si>
  <si>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</si>
  <si>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</si>
  <si>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</si>
  <si>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</si>
  <si>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</si>
  <si>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</si>
  <si>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</si>
  <si>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</si>
  <si>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</si>
  <si>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</si>
  <si>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</si>
  <si>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</si>
  <si>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</si>
  <si>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</si>
  <si>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</si>
  <si>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</si>
  <si>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</si>
  <si>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</si>
  <si>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</si>
  <si>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</si>
  <si>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</si>
  <si>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</si>
  <si>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</si>
  <si>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</si>
  <si>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</si>
  <si>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</si>
  <si>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</si>
  <si>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</si>
  <si>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</si>
  <si>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</si>
  <si>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</si>
  <si>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</si>
  <si>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</si>
  <si>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</si>
  <si>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</si>
  <si>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</si>
  <si>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</si>
  <si>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</si>
  <si>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</si>
  <si>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</si>
  <si>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</si>
  <si>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</si>
  <si>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</si>
  <si>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</si>
  <si>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</si>
  <si>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</si>
  <si>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</si>
  <si>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</si>
  <si>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</si>
  <si>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</si>
  <si>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</si>
  <si>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</si>
  <si>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</si>
  <si>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</si>
  <si>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</si>
  <si>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</si>
  <si>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</si>
  <si>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</si>
  <si>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</si>
  <si>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</si>
  <si>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</si>
  <si>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</si>
  <si>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</si>
  <si>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</si>
  <si>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</si>
  <si>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</si>
  <si>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</si>
  <si>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</si>
  <si>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</si>
  <si>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</si>
  <si>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</si>
  <si>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</si>
  <si>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</si>
  <si>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</si>
  <si>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</si>
  <si>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</si>
  <si>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</si>
  <si>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</si>
  <si>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</si>
  <si>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</si>
  <si>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</si>
  <si>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</si>
  <si>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</si>
  <si>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</si>
  <si>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</si>
  <si>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</si>
  <si>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</si>
  <si>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</si>
  <si>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</si>
  <si>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</si>
  <si>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</si>
  <si>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</si>
  <si>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</si>
  <si>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</si>
  <si>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</si>
  <si>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</si>
  <si>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</si>
  <si>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</si>
  <si>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</si>
  <si>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</si>
  <si>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</si>
  <si>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</si>
  <si>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</si>
  <si>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</si>
  <si>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</si>
  <si>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</si>
  <si>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</si>
  <si>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</si>
  <si>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</si>
  <si>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</si>
  <si>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</si>
  <si>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</si>
  <si>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</si>
  <si>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</si>
  <si>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</si>
  <si>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</si>
  <si>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</si>
  <si>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</si>
  <si>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</si>
  <si>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</si>
  <si>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</si>
  <si>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</si>
  <si>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</si>
  <si>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</si>
  <si>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</si>
  <si>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</si>
  <si>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</si>
  <si>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</si>
  <si>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</si>
  <si>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</si>
  <si>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</si>
  <si>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</si>
  <si>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</si>
  <si>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</si>
  <si>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</si>
  <si>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</si>
  <si>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</si>
  <si>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</si>
  <si>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</si>
  <si>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</si>
  <si>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</si>
  <si>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</si>
  <si>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</si>
  <si>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</si>
  <si>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</si>
  <si>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</si>
  <si>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</si>
  <si>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</si>
  <si>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</si>
  <si>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</si>
  <si>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</si>
  <si>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</si>
  <si>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</si>
  <si>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</si>
  <si>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</si>
  <si>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</si>
  <si>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</si>
  <si>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</si>
  <si>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</si>
  <si>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</si>
  <si>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</si>
  <si>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</si>
  <si>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</si>
  <si>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</si>
  <si>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</si>
  <si>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</si>
  <si>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</si>
  <si>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</si>
  <si>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</si>
  <si>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</si>
  <si>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</si>
  <si>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</si>
  <si>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</si>
  <si>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</si>
  <si>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</si>
  <si>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</si>
  <si>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</si>
  <si>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</si>
  <si>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</si>
  <si>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</si>
  <si>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</si>
  <si>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</si>
  <si>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</si>
  <si>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</si>
  <si>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</si>
  <si>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</si>
  <si>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</si>
  <si>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</si>
  <si>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</si>
  <si>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</si>
  <si>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</si>
  <si>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</si>
  <si>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</si>
  <si>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</si>
  <si>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</si>
  <si>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</si>
  <si>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</si>
  <si>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</si>
  <si>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</si>
  <si>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</si>
  <si>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</si>
  <si>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</si>
  <si>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</si>
  <si>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</si>
  <si>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</si>
  <si>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</si>
  <si>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</si>
  <si>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</si>
  <si>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</si>
  <si>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</si>
  <si>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</si>
  <si>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</si>
  <si>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</si>
  <si>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</si>
  <si>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</si>
  <si>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</si>
  <si>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</si>
  <si>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</si>
  <si>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</si>
  <si>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</si>
  <si>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</si>
  <si>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</si>
  <si>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</si>
  <si>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</si>
  <si>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</si>
  <si>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</si>
  <si>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</si>
  <si>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</si>
  <si>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</si>
  <si>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</si>
  <si>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</si>
  <si>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</si>
  <si>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</si>
  <si>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</si>
  <si>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</si>
  <si>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</si>
  <si>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</si>
  <si>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</si>
  <si>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</si>
  <si>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</si>
  <si>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</si>
  <si>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</si>
  <si>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</si>
  <si>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</si>
  <si>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</si>
  <si>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</si>
  <si>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</si>
  <si>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</si>
  <si>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</si>
  <si>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</si>
  <si>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</si>
  <si>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</si>
  <si>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</si>
  <si>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</si>
  <si>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</si>
  <si>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</si>
  <si>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</si>
  <si>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</si>
  <si>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</si>
  <si>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</si>
  <si>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</si>
  <si>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</si>
  <si>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</si>
  <si>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</si>
  <si>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</si>
  <si>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</si>
  <si>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</si>
  <si>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</si>
  <si>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</si>
  <si>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</si>
  <si>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</si>
  <si>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</si>
  <si>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</si>
  <si>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</si>
  <si>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</si>
  <si>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</si>
  <si>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</si>
  <si>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</si>
  <si>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</si>
  <si>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</si>
  <si>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</si>
  <si>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</si>
  <si>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</si>
  <si>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</si>
  <si>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</si>
  <si>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</si>
  <si>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</si>
  <si>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</si>
  <si>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</si>
  <si>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</si>
  <si>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</si>
  <si>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</si>
  <si>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</si>
  <si>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</si>
  <si>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</si>
  <si>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</si>
  <si>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</si>
  <si>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</si>
  <si>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</si>
  <si>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</si>
  <si>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</si>
  <si>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</si>
  <si>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</si>
  <si>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</si>
  <si>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</si>
  <si>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</si>
  <si>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</si>
  <si>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</si>
  <si>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</si>
  <si>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</si>
  <si>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</si>
  <si>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</si>
  <si>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</si>
  <si>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</si>
  <si>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</si>
  <si>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Esperanza y Progreso</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</si>
  <si>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</si>
  <si>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11-1105-2018</t>
  </si>
  <si>
    <t>11-375-2016</t>
  </si>
  <si>
    <t>11-1804-2017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</si>
  <si>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</si>
  <si>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</si>
  <si>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11-0469-2019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</si>
  <si>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</si>
  <si>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11-0692-2016</t>
  </si>
  <si>
    <t>11-1245-2016</t>
  </si>
  <si>
    <t>11-1718-2016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</si>
  <si>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</si>
  <si>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</si>
  <si>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</si>
  <si>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11-1862-2016</t>
  </si>
  <si>
    <t>11-1747-2017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</si>
  <si>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</si>
  <si>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11-0860-2018</t>
  </si>
  <si>
    <t>PRESTAR EL SERVICIO DE ATENCION, EDUCACION INICIAL Y CUIDADO A NIÑOS Y NIÑAS MENORES DE 5 AÑOS, O HASTA SU INGRESO AL GRADO DE TRANSICION, CON EL FIN DE PROMOVER EL DESARROLLO DE LA PRIMERA INFANCIA, DE CONFORMIDAD CON EL MANUAL OPERATIVO DE LA MODALIDAD INSTITUCIONAL Y LAS DIRECTRICES ESTABLECIDAS POR EL ICBF,EN ARMONIA CON LA POLITICA DE ESTADO PARA EL DESARROLLO INTEGRAL DE LA PRIMERA INFANCIA “DE CERO A SIEMPRE” EN LSO SERVICIOS DE ATENCION DE DESARROLLO INFANTIL EN MEDIO FAMILIAR</t>
  </si>
  <si>
    <t>11-1118-2018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</si>
  <si>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</si>
  <si>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</si>
  <si>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11-0614-2019</t>
  </si>
  <si>
    <t>11-1887-2016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</si>
  <si>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SERVICIOS CENTRO DE DESARROLLO INFANTIL.</t>
  </si>
  <si>
    <t>11-0643-2020</t>
  </si>
  <si>
    <t>PRESTAR LOS SERVICIOS DE EDUCACION INICIAL AL MARCO DE LA ATENCION INTEGRAL EN HOGARES INFANTILE -  HI, DE CONFORMIDAD CON EL MANUAL OPERATIVO DE LA MODALIDAD INSTITUCIONAL, EL LINEAMIENTO TECNICO PARA LA  ATENCION A LA PRIMERA INFANCIA Y LAS DIRECTRICES ESTABLECIDAS POR EL ICBF, EN LA ARMONIA CON LA POLITICA DEL ESTADO PARA EL DESARROLLO INTEGRAL DE LA PRIMERA INFANCIA DE CERO A SIEMPRE</t>
  </si>
  <si>
    <t>11-0686-2020</t>
  </si>
  <si>
    <t>FRANCISCO JAVIER ZALDUA VARGAS</t>
  </si>
  <si>
    <t>CALLE 161 91 A 39</t>
  </si>
  <si>
    <t>2496178</t>
  </si>
  <si>
    <t>jzaldua15@gmail.com</t>
  </si>
  <si>
    <t>CALLE  161 91 A 39</t>
  </si>
  <si>
    <t>11-1214-2014</t>
  </si>
  <si>
    <t>ATENDER A NIÑOS Y NIÑAS MENORES DE 5 AÑOS, O HASTA SU INGRESO AL GRADO DE TRANSICION, EN LOS SERVICIOS DE EDUCACION INICIAL Y CUIDADO, CON EL FIN DE PROMOVER EL DESARROLLO INTEGRAL DE LA PRIMERA INFANCIA CON CALIDAD, DE CONFORMIDAD CON LOS LINEAMIENTOS, LAS DIRECTIRCES, PARAMETROS Y ESTANDARES ESTABLECIDOS POR EL ICBF.</t>
  </si>
  <si>
    <t>Union temporal Asociacion Esperanza de Oyola Occidental</t>
  </si>
  <si>
    <t>11-1071-2014</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</si>
  <si>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CON SU PERSONAL Y BAJO SU EXCLUSIVA RESPONSABILIDAD DICHA ATENCION.</t>
  </si>
  <si>
    <t>11-1070-2014</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</si>
  <si>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PARA QUE ESTE ASUMA BAJO SU EXCLUSIVA RESPONSABILIDAD DICHA ATENCION.</t>
  </si>
  <si>
    <t>2021-11-10000214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</si>
</sst>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 zoomScale="85" zoomScaleNormal="85" zoomScaleSheetLayoutView="40" zoomScalePageLayoutView="40" workbookViewId="0">
      <selection activeCell="J22" sqref="J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2717</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9">
        <v>900761468</v>
      </c>
      <c r="C20" s="5"/>
      <c r="D20" s="73"/>
      <c r="E20" s="5"/>
      <c r="F20" s="5"/>
      <c r="G20" s="5"/>
      <c r="H20" s="182"/>
      <c r="I20" s="145" t="s">
        <v>1156</v>
      </c>
      <c r="J20" s="146" t="s">
        <v>1153</v>
      </c>
      <c r="K20" s="147">
        <v>5921529796</v>
      </c>
      <c r="L20" s="148">
        <v>44194</v>
      </c>
      <c r="M20" s="148">
        <v>44561</v>
      </c>
      <c r="N20" s="131">
        <f>+(M20-L20)/30</f>
        <v>12.233333333333333</v>
      </c>
      <c r="O20" s="134"/>
      <c r="U20" s="130"/>
      <c r="V20" s="105">
        <f ca="1">NOW()</f>
        <v>44194.736268055553</v>
      </c>
      <c r="W20" s="105">
        <f ca="1">NOW()</f>
        <v>44194.736268055553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ASOCIACIÓN ESPERANZA Y PROGRESO</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2712</v>
      </c>
      <c r="C48" s="111" t="s">
        <v>31</v>
      </c>
      <c r="D48" s="117" t="s">
        <v>2713</v>
      </c>
      <c r="E48" s="141">
        <v>41944</v>
      </c>
      <c r="F48" s="141">
        <v>41988</v>
      </c>
      <c r="G48" s="156">
        <f>IF(AND(E48&lt;&gt;"",F48&lt;&gt;""),((F48-E48)/30),"")</f>
        <v>1.4666666666666666</v>
      </c>
      <c r="H48" s="118" t="s">
        <v>2714</v>
      </c>
      <c r="I48" s="112" t="s">
        <v>1156</v>
      </c>
      <c r="J48" s="112" t="s">
        <v>1153</v>
      </c>
      <c r="K48" s="119">
        <v>34782975</v>
      </c>
      <c r="L48" s="113" t="s">
        <v>26</v>
      </c>
      <c r="M48" s="114">
        <v>1</v>
      </c>
      <c r="N48" s="113" t="s">
        <v>27</v>
      </c>
      <c r="O48" s="113" t="s">
        <v>26</v>
      </c>
      <c r="P48" s="78"/>
    </row>
    <row r="49" spans="1:16" s="6" customFormat="1" ht="24.75" customHeight="1" x14ac:dyDescent="0.3">
      <c r="A49" s="139">
        <v>2</v>
      </c>
      <c r="B49" s="118" t="s">
        <v>2712</v>
      </c>
      <c r="C49" s="111" t="s">
        <v>31</v>
      </c>
      <c r="D49" s="117" t="s">
        <v>2710</v>
      </c>
      <c r="E49" s="141">
        <v>41999</v>
      </c>
      <c r="F49" s="141">
        <v>42369</v>
      </c>
      <c r="G49" s="156">
        <f t="shared" ref="G49:G50" si="2">IF(AND(E49&lt;&gt;"",F49&lt;&gt;""),((F49-E49)/30),"")</f>
        <v>12.333333333333334</v>
      </c>
      <c r="H49" s="118" t="s">
        <v>2711</v>
      </c>
      <c r="I49" s="112" t="s">
        <v>1156</v>
      </c>
      <c r="J49" s="112" t="s">
        <v>1153</v>
      </c>
      <c r="K49" s="119">
        <v>434882762</v>
      </c>
      <c r="L49" s="113" t="s">
        <v>26</v>
      </c>
      <c r="M49" s="114">
        <v>1</v>
      </c>
      <c r="N49" s="113" t="s">
        <v>27</v>
      </c>
      <c r="O49" s="113" t="s">
        <v>26</v>
      </c>
      <c r="P49" s="78"/>
    </row>
    <row r="50" spans="1:16" s="6" customFormat="1" ht="24.75" customHeight="1" x14ac:dyDescent="0.3">
      <c r="A50" s="139">
        <v>3</v>
      </c>
      <c r="B50" s="118" t="s">
        <v>2676</v>
      </c>
      <c r="C50" s="111" t="s">
        <v>31</v>
      </c>
      <c r="D50" s="117" t="s">
        <v>2679</v>
      </c>
      <c r="E50" s="141">
        <v>42401</v>
      </c>
      <c r="F50" s="141">
        <v>42674</v>
      </c>
      <c r="G50" s="156">
        <f t="shared" si="2"/>
        <v>9.1</v>
      </c>
      <c r="H50" s="118" t="s">
        <v>2677</v>
      </c>
      <c r="I50" s="117" t="s">
        <v>1156</v>
      </c>
      <c r="J50" s="117" t="s">
        <v>1153</v>
      </c>
      <c r="K50" s="119">
        <v>404850075</v>
      </c>
      <c r="L50" s="113" t="s">
        <v>1148</v>
      </c>
      <c r="M50" s="114">
        <v>1</v>
      </c>
      <c r="N50" s="113" t="s">
        <v>27</v>
      </c>
      <c r="O50" s="113" t="s">
        <v>26</v>
      </c>
      <c r="P50" s="78"/>
    </row>
    <row r="51" spans="1:16" s="6" customFormat="1" ht="24.75" customHeight="1" outlineLevel="1" x14ac:dyDescent="0.3">
      <c r="A51" s="139">
        <v>4</v>
      </c>
      <c r="B51" s="118" t="s">
        <v>2676</v>
      </c>
      <c r="C51" s="111" t="s">
        <v>31</v>
      </c>
      <c r="D51" s="117" t="s">
        <v>2700</v>
      </c>
      <c r="E51" s="141">
        <v>42720</v>
      </c>
      <c r="F51" s="141">
        <v>43084</v>
      </c>
      <c r="G51" s="156">
        <f t="shared" ref="G51:G107" si="3">IF(AND(E51&lt;&gt;"",F51&lt;&gt;""),((F51-E51)/30),"")</f>
        <v>12.133333333333333</v>
      </c>
      <c r="H51" s="118" t="s">
        <v>2701</v>
      </c>
      <c r="I51" s="112" t="s">
        <v>1156</v>
      </c>
      <c r="J51" s="112" t="s">
        <v>1153</v>
      </c>
      <c r="K51" s="119">
        <v>475788040</v>
      </c>
      <c r="L51" s="113" t="s">
        <v>1148</v>
      </c>
      <c r="M51" s="114">
        <v>1</v>
      </c>
      <c r="N51" s="113" t="s">
        <v>27</v>
      </c>
      <c r="O51" s="113" t="s">
        <v>26</v>
      </c>
      <c r="P51" s="78"/>
    </row>
    <row r="52" spans="1:16" s="7" customFormat="1" ht="24.75" customHeight="1" outlineLevel="1" x14ac:dyDescent="0.3">
      <c r="A52" s="140">
        <v>5</v>
      </c>
      <c r="B52" s="118" t="s">
        <v>2676</v>
      </c>
      <c r="C52" s="111" t="s">
        <v>31</v>
      </c>
      <c r="D52" s="117" t="s">
        <v>2680</v>
      </c>
      <c r="E52" s="141">
        <v>43085</v>
      </c>
      <c r="F52" s="141">
        <v>43404</v>
      </c>
      <c r="G52" s="156">
        <f t="shared" si="3"/>
        <v>10.633333333333333</v>
      </c>
      <c r="H52" s="118" t="s">
        <v>2681</v>
      </c>
      <c r="I52" s="112" t="s">
        <v>1156</v>
      </c>
      <c r="J52" s="112" t="s">
        <v>1153</v>
      </c>
      <c r="K52" s="119">
        <v>947692556</v>
      </c>
      <c r="L52" s="113" t="s">
        <v>1148</v>
      </c>
      <c r="M52" s="114">
        <v>1</v>
      </c>
      <c r="N52" s="113" t="s">
        <v>27</v>
      </c>
      <c r="O52" s="113" t="s">
        <v>26</v>
      </c>
      <c r="P52" s="79"/>
    </row>
    <row r="53" spans="1:16" s="7" customFormat="1" ht="24.75" customHeight="1" outlineLevel="1" x14ac:dyDescent="0.3">
      <c r="A53" s="140">
        <v>6</v>
      </c>
      <c r="B53" s="118" t="s">
        <v>2676</v>
      </c>
      <c r="C53" s="111" t="s">
        <v>31</v>
      </c>
      <c r="D53" s="117" t="s">
        <v>2678</v>
      </c>
      <c r="E53" s="141">
        <v>43405</v>
      </c>
      <c r="F53" s="141">
        <v>43441</v>
      </c>
      <c r="G53" s="156">
        <f t="shared" si="3"/>
        <v>1.2</v>
      </c>
      <c r="H53" s="118" t="s">
        <v>2682</v>
      </c>
      <c r="I53" s="112" t="s">
        <v>1156</v>
      </c>
      <c r="J53" s="112" t="s">
        <v>1153</v>
      </c>
      <c r="K53" s="119">
        <v>108088188</v>
      </c>
      <c r="L53" s="113" t="s">
        <v>1148</v>
      </c>
      <c r="M53" s="114">
        <v>1</v>
      </c>
      <c r="N53" s="113" t="s">
        <v>27</v>
      </c>
      <c r="O53" s="113" t="s">
        <v>26</v>
      </c>
      <c r="P53" s="79"/>
    </row>
    <row r="54" spans="1:16" s="7" customFormat="1" ht="24.75" customHeight="1" outlineLevel="1" x14ac:dyDescent="0.3">
      <c r="A54" s="140">
        <v>7</v>
      </c>
      <c r="B54" s="118" t="s">
        <v>2676</v>
      </c>
      <c r="C54" s="111" t="s">
        <v>31</v>
      </c>
      <c r="D54" s="117" t="s">
        <v>2683</v>
      </c>
      <c r="E54" s="141">
        <v>43483</v>
      </c>
      <c r="F54" s="141">
        <v>43819</v>
      </c>
      <c r="G54" s="156">
        <f t="shared" si="3"/>
        <v>11.2</v>
      </c>
      <c r="H54" s="118" t="s">
        <v>2684</v>
      </c>
      <c r="I54" s="117" t="s">
        <v>1156</v>
      </c>
      <c r="J54" s="117" t="s">
        <v>1153</v>
      </c>
      <c r="K54" s="115">
        <v>466900498</v>
      </c>
      <c r="L54" s="113" t="s">
        <v>1148</v>
      </c>
      <c r="M54" s="114">
        <v>1</v>
      </c>
      <c r="N54" s="113" t="s">
        <v>27</v>
      </c>
      <c r="O54" s="113" t="s">
        <v>26</v>
      </c>
      <c r="P54" s="79"/>
    </row>
    <row r="55" spans="1:16" s="7" customFormat="1" ht="24.75" customHeight="1" outlineLevel="1" x14ac:dyDescent="0.3">
      <c r="A55" s="140">
        <v>8</v>
      </c>
      <c r="B55" s="118" t="s">
        <v>2712</v>
      </c>
      <c r="C55" s="111" t="s">
        <v>31</v>
      </c>
      <c r="D55" s="117" t="s">
        <v>2715</v>
      </c>
      <c r="E55" s="141">
        <v>41944</v>
      </c>
      <c r="F55" s="141">
        <v>41988</v>
      </c>
      <c r="G55" s="156">
        <f t="shared" si="3"/>
        <v>1.4666666666666666</v>
      </c>
      <c r="H55" s="118" t="s">
        <v>2716</v>
      </c>
      <c r="I55" s="117" t="s">
        <v>1156</v>
      </c>
      <c r="J55" s="117" t="s">
        <v>1153</v>
      </c>
      <c r="K55" s="115">
        <v>65307343</v>
      </c>
      <c r="L55" s="120" t="s">
        <v>26</v>
      </c>
      <c r="M55" s="114">
        <v>1</v>
      </c>
      <c r="N55" s="120" t="s">
        <v>27</v>
      </c>
      <c r="O55" s="120" t="s">
        <v>26</v>
      </c>
      <c r="P55" s="79"/>
    </row>
    <row r="56" spans="1:16" s="7" customFormat="1" ht="24.75" customHeight="1" outlineLevel="1" x14ac:dyDescent="0.3">
      <c r="A56" s="140">
        <v>9</v>
      </c>
      <c r="B56" s="118" t="s">
        <v>2676</v>
      </c>
      <c r="C56" s="111" t="s">
        <v>31</v>
      </c>
      <c r="D56" s="117" t="s">
        <v>2685</v>
      </c>
      <c r="E56" s="141">
        <v>42401</v>
      </c>
      <c r="F56" s="141">
        <v>42613</v>
      </c>
      <c r="G56" s="156">
        <f t="shared" si="3"/>
        <v>7.0666666666666664</v>
      </c>
      <c r="H56" s="118" t="s">
        <v>2677</v>
      </c>
      <c r="I56" s="117" t="s">
        <v>1156</v>
      </c>
      <c r="J56" s="117" t="s">
        <v>1153</v>
      </c>
      <c r="K56" s="115">
        <v>6524026335</v>
      </c>
      <c r="L56" s="120" t="s">
        <v>1148</v>
      </c>
      <c r="M56" s="114">
        <v>1</v>
      </c>
      <c r="N56" s="120" t="s">
        <v>27</v>
      </c>
      <c r="O56" s="120" t="s">
        <v>26</v>
      </c>
      <c r="P56" s="79"/>
    </row>
    <row r="57" spans="1:16" s="7" customFormat="1" ht="24.75" customHeight="1" outlineLevel="1" x14ac:dyDescent="0.3">
      <c r="A57" s="140">
        <v>10</v>
      </c>
      <c r="B57" s="118" t="s">
        <v>2676</v>
      </c>
      <c r="C57" s="65" t="s">
        <v>31</v>
      </c>
      <c r="D57" s="117" t="s">
        <v>2686</v>
      </c>
      <c r="E57" s="141">
        <v>42614</v>
      </c>
      <c r="F57" s="141">
        <v>42674</v>
      </c>
      <c r="G57" s="156">
        <f t="shared" si="3"/>
        <v>2</v>
      </c>
      <c r="H57" s="118" t="s">
        <v>2689</v>
      </c>
      <c r="I57" s="117" t="s">
        <v>1156</v>
      </c>
      <c r="J57" s="117" t="s">
        <v>1153</v>
      </c>
      <c r="K57" s="115">
        <v>1808116360</v>
      </c>
      <c r="L57" s="120" t="s">
        <v>1148</v>
      </c>
      <c r="M57" s="114">
        <v>1</v>
      </c>
      <c r="N57" s="120" t="s">
        <v>27</v>
      </c>
      <c r="O57" s="120" t="s">
        <v>26</v>
      </c>
      <c r="P57" s="79"/>
    </row>
    <row r="58" spans="1:16" s="7" customFormat="1" ht="24.75" customHeight="1" outlineLevel="1" x14ac:dyDescent="0.3">
      <c r="A58" s="140">
        <v>11</v>
      </c>
      <c r="B58" s="118" t="s">
        <v>2676</v>
      </c>
      <c r="C58" s="65" t="s">
        <v>31</v>
      </c>
      <c r="D58" s="117" t="s">
        <v>2687</v>
      </c>
      <c r="E58" s="141">
        <v>42675</v>
      </c>
      <c r="F58" s="141">
        <v>42719</v>
      </c>
      <c r="G58" s="156">
        <f t="shared" si="3"/>
        <v>1.4666666666666666</v>
      </c>
      <c r="H58" s="118" t="s">
        <v>2688</v>
      </c>
      <c r="I58" s="117" t="s">
        <v>1156</v>
      </c>
      <c r="J58" s="117" t="s">
        <v>1153</v>
      </c>
      <c r="K58" s="115">
        <v>1545839460</v>
      </c>
      <c r="L58" s="120" t="s">
        <v>1148</v>
      </c>
      <c r="M58" s="114">
        <v>1</v>
      </c>
      <c r="N58" s="120" t="s">
        <v>27</v>
      </c>
      <c r="O58" s="120" t="s">
        <v>26</v>
      </c>
      <c r="P58" s="79"/>
    </row>
    <row r="59" spans="1:16" s="7" customFormat="1" ht="24.75" customHeight="1" outlineLevel="1" x14ac:dyDescent="0.3">
      <c r="A59" s="140">
        <v>12</v>
      </c>
      <c r="B59" s="118" t="s">
        <v>2676</v>
      </c>
      <c r="C59" s="65" t="s">
        <v>31</v>
      </c>
      <c r="D59" s="117" t="s">
        <v>2691</v>
      </c>
      <c r="E59" s="141">
        <v>42720</v>
      </c>
      <c r="F59" s="141">
        <v>43084</v>
      </c>
      <c r="G59" s="156">
        <f t="shared" si="3"/>
        <v>12.133333333333333</v>
      </c>
      <c r="H59" s="118" t="s">
        <v>2690</v>
      </c>
      <c r="I59" s="117" t="s">
        <v>1156</v>
      </c>
      <c r="J59" s="117" t="s">
        <v>1153</v>
      </c>
      <c r="K59" s="115">
        <v>8154801950</v>
      </c>
      <c r="L59" s="120" t="s">
        <v>1148</v>
      </c>
      <c r="M59" s="114">
        <v>1</v>
      </c>
      <c r="N59" s="120" t="s">
        <v>27</v>
      </c>
      <c r="O59" s="120" t="s">
        <v>26</v>
      </c>
      <c r="P59" s="79"/>
    </row>
    <row r="60" spans="1:16" s="7" customFormat="1" ht="24.75" customHeight="1" outlineLevel="1" x14ac:dyDescent="0.3">
      <c r="A60" s="140">
        <v>13</v>
      </c>
      <c r="B60" s="118" t="s">
        <v>2676</v>
      </c>
      <c r="C60" s="65" t="s">
        <v>31</v>
      </c>
      <c r="D60" s="117" t="s">
        <v>2692</v>
      </c>
      <c r="E60" s="141">
        <v>43070</v>
      </c>
      <c r="F60" s="141">
        <v>43312</v>
      </c>
      <c r="G60" s="156">
        <f t="shared" si="3"/>
        <v>8.0666666666666664</v>
      </c>
      <c r="H60" s="118" t="s">
        <v>2693</v>
      </c>
      <c r="I60" s="117" t="s">
        <v>1156</v>
      </c>
      <c r="J60" s="117" t="s">
        <v>1153</v>
      </c>
      <c r="K60" s="115">
        <v>4932147898</v>
      </c>
      <c r="L60" s="65" t="s">
        <v>1148</v>
      </c>
      <c r="M60" s="67">
        <v>1</v>
      </c>
      <c r="N60" s="65" t="s">
        <v>27</v>
      </c>
      <c r="O60" s="65" t="s">
        <v>26</v>
      </c>
      <c r="P60" s="79"/>
    </row>
    <row r="61" spans="1:16" s="7" customFormat="1" ht="24.75" customHeight="1" outlineLevel="1" x14ac:dyDescent="0.3">
      <c r="A61" s="140">
        <v>14</v>
      </c>
      <c r="B61" s="118" t="s">
        <v>2676</v>
      </c>
      <c r="C61" s="65" t="s">
        <v>31</v>
      </c>
      <c r="D61" s="117" t="s">
        <v>2694</v>
      </c>
      <c r="E61" s="141">
        <v>43313</v>
      </c>
      <c r="F61" s="141">
        <v>43404</v>
      </c>
      <c r="G61" s="156">
        <f t="shared" si="3"/>
        <v>3.0333333333333332</v>
      </c>
      <c r="H61" s="64" t="s">
        <v>2695</v>
      </c>
      <c r="I61" s="63" t="s">
        <v>1156</v>
      </c>
      <c r="J61" s="63" t="s">
        <v>1153</v>
      </c>
      <c r="K61" s="66">
        <v>2787679064</v>
      </c>
      <c r="L61" s="65" t="s">
        <v>1148</v>
      </c>
      <c r="M61" s="67">
        <v>1</v>
      </c>
      <c r="N61" s="65" t="s">
        <v>27</v>
      </c>
      <c r="O61" s="65" t="s">
        <v>26</v>
      </c>
      <c r="P61" s="79"/>
    </row>
    <row r="62" spans="1:16" s="7" customFormat="1" ht="24.75" customHeight="1" outlineLevel="1" x14ac:dyDescent="0.3">
      <c r="A62" s="140">
        <v>15</v>
      </c>
      <c r="B62" s="118" t="s">
        <v>2676</v>
      </c>
      <c r="C62" s="65" t="s">
        <v>31</v>
      </c>
      <c r="D62" s="117" t="s">
        <v>2696</v>
      </c>
      <c r="E62" s="141">
        <v>43408</v>
      </c>
      <c r="F62" s="141">
        <v>43441</v>
      </c>
      <c r="G62" s="156">
        <f t="shared" si="3"/>
        <v>1.1000000000000001</v>
      </c>
      <c r="H62" s="64" t="s">
        <v>2697</v>
      </c>
      <c r="I62" s="63" t="s">
        <v>1156</v>
      </c>
      <c r="J62" s="63" t="s">
        <v>1153</v>
      </c>
      <c r="K62" s="66">
        <v>1172242355</v>
      </c>
      <c r="L62" s="65" t="s">
        <v>1148</v>
      </c>
      <c r="M62" s="114">
        <v>1</v>
      </c>
      <c r="N62" s="65" t="s">
        <v>27</v>
      </c>
      <c r="O62" s="65" t="s">
        <v>26</v>
      </c>
      <c r="P62" s="79"/>
    </row>
    <row r="63" spans="1:16" s="7" customFormat="1" ht="24.75" customHeight="1" outlineLevel="1" x14ac:dyDescent="0.3">
      <c r="A63" s="140">
        <v>16</v>
      </c>
      <c r="B63" s="118" t="s">
        <v>2676</v>
      </c>
      <c r="C63" s="65" t="s">
        <v>31</v>
      </c>
      <c r="D63" s="117" t="s">
        <v>2699</v>
      </c>
      <c r="E63" s="141">
        <v>43496</v>
      </c>
      <c r="F63" s="141">
        <v>43819</v>
      </c>
      <c r="G63" s="156">
        <f t="shared" si="3"/>
        <v>10.766666666666667</v>
      </c>
      <c r="H63" s="64" t="s">
        <v>2698</v>
      </c>
      <c r="I63" s="63" t="s">
        <v>1156</v>
      </c>
      <c r="J63" s="63" t="s">
        <v>1153</v>
      </c>
      <c r="K63" s="66">
        <v>14978047791</v>
      </c>
      <c r="L63" s="65" t="s">
        <v>1148</v>
      </c>
      <c r="M63" s="114">
        <v>1</v>
      </c>
      <c r="N63" s="65" t="s">
        <v>27</v>
      </c>
      <c r="O63" s="65" t="s">
        <v>26</v>
      </c>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6" t="s">
        <v>2702</v>
      </c>
      <c r="E114" s="141">
        <v>43856</v>
      </c>
      <c r="F114" s="141">
        <v>44196</v>
      </c>
      <c r="G114" s="156">
        <f>IF(AND(E114&lt;&gt;"",F114&lt;&gt;""),((F114-E114)/30),"")</f>
        <v>11.333333333333334</v>
      </c>
      <c r="H114" s="118" t="s">
        <v>2703</v>
      </c>
      <c r="I114" s="117" t="s">
        <v>1156</v>
      </c>
      <c r="J114" s="117" t="s">
        <v>1153</v>
      </c>
      <c r="K114" s="119">
        <v>1602255288</v>
      </c>
      <c r="L114" s="100">
        <f>+IF(AND(K114&gt;0,O114="Ejecución"),(K114/877802)*Tabla28[[#This Row],[% participación]],IF(AND(K114&gt;0,O114&lt;&gt;"Ejecución"),"-",""))</f>
        <v>1642.7733807851885</v>
      </c>
      <c r="M114" s="120" t="s">
        <v>1148</v>
      </c>
      <c r="N114" s="169">
        <v>0.9</v>
      </c>
      <c r="O114" s="158" t="s">
        <v>1150</v>
      </c>
      <c r="P114" s="78"/>
    </row>
    <row r="115" spans="1:16" s="6" customFormat="1" ht="24.75" customHeight="1" x14ac:dyDescent="0.3">
      <c r="A115" s="139">
        <v>2</v>
      </c>
      <c r="B115" s="157" t="s">
        <v>2665</v>
      </c>
      <c r="C115" s="159" t="s">
        <v>31</v>
      </c>
      <c r="D115" s="63" t="s">
        <v>2704</v>
      </c>
      <c r="E115" s="141">
        <v>43857</v>
      </c>
      <c r="F115" s="141">
        <v>44196</v>
      </c>
      <c r="G115" s="156">
        <f t="shared" ref="G115:G116" si="4">IF(AND(E115&lt;&gt;"",F115&lt;&gt;""),((F115-E115)/30),"")</f>
        <v>11.3</v>
      </c>
      <c r="H115" s="118" t="s">
        <v>2703</v>
      </c>
      <c r="I115" s="63" t="s">
        <v>1156</v>
      </c>
      <c r="J115" s="63" t="s">
        <v>1153</v>
      </c>
      <c r="K115" s="119">
        <v>15179997908</v>
      </c>
      <c r="L115" s="100">
        <f>+IF(AND(K115&gt;0,O115="Ejecución"),(K115/877802)*Tabla28[[#This Row],[% participación]],IF(AND(K115&gt;0,O115&lt;&gt;"Ejecución"),"-",""))</f>
        <v>15563.872168438897</v>
      </c>
      <c r="M115" s="65" t="s">
        <v>1148</v>
      </c>
      <c r="N115" s="169">
        <v>0.9</v>
      </c>
      <c r="O115" s="158" t="s">
        <v>1150</v>
      </c>
      <c r="P115" s="78"/>
    </row>
    <row r="116" spans="1:16" s="6" customFormat="1" ht="24.75" customHeight="1" x14ac:dyDescent="0.3">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v>2.1000000000000001E-2</v>
      </c>
      <c r="G179" s="161">
        <f>IF(F179&gt;0,SUM(E179+F179),"")</f>
        <v>4.1000000000000002E-2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4.1000000000000002E-2</v>
      </c>
      <c r="D185" s="91" t="s">
        <v>2628</v>
      </c>
      <c r="E185" s="94">
        <f>+(C185*SUM(K20:K35))</f>
        <v>242782721.63600001</v>
      </c>
      <c r="F185" s="92"/>
      <c r="G185" s="93"/>
      <c r="H185" s="88"/>
      <c r="I185" s="90" t="s">
        <v>2627</v>
      </c>
      <c r="J185" s="162">
        <f>+SUM(M179:M183)</f>
        <v>2.1999999999999999E-2</v>
      </c>
      <c r="K185" s="198" t="s">
        <v>2628</v>
      </c>
      <c r="L185" s="198"/>
      <c r="M185" s="94">
        <f>+J185*(SUM(K20:K35))</f>
        <v>130273655.51199999</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41984</v>
      </c>
      <c r="D193" s="5"/>
      <c r="E193" s="122">
        <v>2983</v>
      </c>
      <c r="F193" s="5"/>
      <c r="G193" s="5"/>
      <c r="H193" s="143" t="s">
        <v>2705</v>
      </c>
      <c r="J193" s="5"/>
      <c r="K193" s="123">
        <v>42401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2706</v>
      </c>
      <c r="J211" s="27" t="s">
        <v>2622</v>
      </c>
      <c r="K211" s="144" t="s">
        <v>2709</v>
      </c>
      <c r="L211" s="21"/>
      <c r="M211" s="21"/>
      <c r="N211" s="21"/>
      <c r="O211" s="8"/>
    </row>
    <row r="212" spans="1:15" x14ac:dyDescent="0.3">
      <c r="A212" s="9"/>
      <c r="B212" s="27" t="s">
        <v>2619</v>
      </c>
      <c r="C212" s="143" t="s">
        <v>2705</v>
      </c>
      <c r="D212" s="21"/>
      <c r="G212" s="27" t="s">
        <v>2621</v>
      </c>
      <c r="H212" s="144" t="s">
        <v>2707</v>
      </c>
      <c r="J212" s="27" t="s">
        <v>2623</v>
      </c>
      <c r="K212" s="143" t="s">
        <v>2708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purl.org/dc/elements/1.1/"/>
    <ds:schemaRef ds:uri="http://purl.org/dc/terms/"/>
    <ds:schemaRef ds:uri="a65d333d-5b59-4810-bc94-b80d9325abbc"/>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2020-12-29T22:40:15Z</cp:lastPrinted>
  <dcterms:created xsi:type="dcterms:W3CDTF">2020-10-14T21:57:42Z</dcterms:created>
  <dcterms:modified xsi:type="dcterms:W3CDTF">2020-12-29T22:40:30Z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