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E:\san jacinto\san jacinto\"/>
    </mc:Choice>
  </mc:AlternateContent>
  <xr:revisionPtr revIDLastSave="0" documentId="8_{30175481-04DE-4B75-8C5D-409AB051BD9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<sst xmlns="http://schemas.openxmlformats.org/spreadsheetml/2006/main" count="3094" uniqueCount="2701">
  <si>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</si>
  <si>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</si>
  <si>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</si>
  <si>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</si>
  <si>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</si>
  <si>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</si>
  <si>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</si>
  <si>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</si>
  <si>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</si>
  <si>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</si>
  <si>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</si>
  <si>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</si>
  <si>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</si>
  <si>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</si>
  <si>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</si>
  <si>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</si>
  <si>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</si>
  <si>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</si>
  <si>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</si>
  <si>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</si>
  <si>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</si>
  <si>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</si>
  <si>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</si>
  <si>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</si>
  <si>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</si>
  <si>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</si>
  <si>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</si>
  <si>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</si>
  <si>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</si>
  <si>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</si>
  <si>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</si>
  <si>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</si>
  <si>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</si>
  <si>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</si>
  <si>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</si>
  <si>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</si>
  <si>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</si>
  <si>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</si>
  <si>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</si>
  <si>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</si>
  <si>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</si>
  <si>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</si>
  <si>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</si>
  <si>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</si>
  <si>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</si>
  <si>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</si>
  <si>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</si>
  <si>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</si>
  <si>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</si>
  <si>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</si>
  <si>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</si>
  <si>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</si>
  <si>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</si>
  <si>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</si>
  <si>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</si>
  <si>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</si>
  <si>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</si>
  <si>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</si>
  <si>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</si>
  <si>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</si>
  <si>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</si>
  <si>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</si>
  <si>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</si>
  <si>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</si>
  <si>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</si>
  <si>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</si>
  <si>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</si>
  <si>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</si>
  <si>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</si>
  <si>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</si>
  <si>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</si>
  <si>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</si>
  <si>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</si>
  <si>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</si>
  <si>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</si>
  <si>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</si>
  <si>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</si>
  <si>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</si>
  <si>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</si>
  <si>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</si>
  <si>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</si>
  <si>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</si>
  <si>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</si>
  <si>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</si>
  <si>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</si>
  <si>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</si>
  <si>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</si>
  <si>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</si>
  <si>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</si>
  <si>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</si>
  <si>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</si>
  <si>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</si>
  <si>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</si>
  <si>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</si>
  <si>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</si>
  <si>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</si>
  <si>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</si>
  <si>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</si>
  <si>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</si>
  <si>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</si>
  <si>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</si>
  <si>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</si>
  <si>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</si>
  <si>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</si>
  <si>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</si>
  <si>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</si>
  <si>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</si>
  <si>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</si>
  <si>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</si>
  <si>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</si>
  <si>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</si>
  <si>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</si>
  <si>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</si>
  <si>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</si>
  <si>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</si>
  <si>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</si>
  <si>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</si>
  <si>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</si>
  <si>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</si>
  <si>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</si>
  <si>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</si>
  <si>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</si>
  <si>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</si>
  <si>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</si>
  <si>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</si>
  <si>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</si>
  <si>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</si>
  <si>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</si>
  <si>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</si>
  <si>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</si>
  <si>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</si>
  <si>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</si>
  <si>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</si>
  <si>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</si>
  <si>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</si>
  <si>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</si>
  <si>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</si>
  <si>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</si>
  <si>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</si>
  <si>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</si>
  <si>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</si>
  <si>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</si>
  <si>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</si>
  <si>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</si>
  <si>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</si>
  <si>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</si>
  <si>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</si>
  <si>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</si>
  <si>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</si>
  <si>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</si>
  <si>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</si>
  <si>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</si>
  <si>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</si>
  <si>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</si>
  <si>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</si>
  <si>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</si>
  <si>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</si>
  <si>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</si>
  <si>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</si>
  <si>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</si>
  <si>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</si>
  <si>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</si>
  <si>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</si>
  <si>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</si>
  <si>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</si>
  <si>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</si>
  <si>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</si>
  <si>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</si>
  <si>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</si>
  <si>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</si>
  <si>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</si>
  <si>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</si>
  <si>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</si>
  <si>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</si>
  <si>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</si>
  <si>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</si>
  <si>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</si>
  <si>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</si>
  <si>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</si>
  <si>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</si>
  <si>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</si>
  <si>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</si>
  <si>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</si>
  <si>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</si>
  <si>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</si>
  <si>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</si>
  <si>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</si>
  <si>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</si>
  <si>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</si>
  <si>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</si>
  <si>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</si>
  <si>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</si>
  <si>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</si>
  <si>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</si>
  <si>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</si>
  <si>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</si>
  <si>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</si>
  <si>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</si>
  <si>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</si>
  <si>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</si>
  <si>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</si>
  <si>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</si>
  <si>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</si>
  <si>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</si>
  <si>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</si>
  <si>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</si>
  <si>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</si>
  <si>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</si>
  <si>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</si>
  <si>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</si>
  <si>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</si>
  <si>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</si>
  <si>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</si>
  <si>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</si>
  <si>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</si>
  <si>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</si>
  <si>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</si>
  <si>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</si>
  <si>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</si>
  <si>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</si>
  <si>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</si>
  <si>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</si>
  <si>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</si>
  <si>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</si>
  <si>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</si>
  <si>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</si>
  <si>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</si>
  <si>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</si>
  <si>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</si>
  <si>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</si>
  <si>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</si>
  <si>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</si>
  <si>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</si>
  <si>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</si>
  <si>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</si>
  <si>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</si>
  <si>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</si>
  <si>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</si>
  <si>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</si>
  <si>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</si>
  <si>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</si>
  <si>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</si>
  <si>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</si>
  <si>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</si>
  <si>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</si>
  <si>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</si>
  <si>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</si>
  <si>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</si>
  <si>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</si>
  <si>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</si>
  <si>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</si>
  <si>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</si>
  <si>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</si>
  <si>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</si>
  <si>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</si>
  <si>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</si>
  <si>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</si>
  <si>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</si>
  <si>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</si>
  <si>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</si>
  <si>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</si>
  <si>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</si>
  <si>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</si>
  <si>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</si>
  <si>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</si>
  <si>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</si>
  <si>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</si>
  <si>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</si>
  <si>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</si>
  <si>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</si>
  <si>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</si>
  <si>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</si>
  <si>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</si>
  <si>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</si>
  <si>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</si>
  <si>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</si>
  <si>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</si>
  <si>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</si>
  <si>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</si>
  <si>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</si>
  <si>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</si>
  <si>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</si>
  <si>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</si>
  <si>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</si>
  <si>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</si>
  <si>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</si>
  <si>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</si>
  <si>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</si>
  <si>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</si>
  <si>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</si>
  <si>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</si>
  <si>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</si>
  <si>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</si>
  <si>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</si>
  <si>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</si>
  <si>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</si>
  <si>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</si>
  <si>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</si>
  <si>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</si>
  <si>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</si>
  <si>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</si>
  <si>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</si>
  <si>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</si>
  <si>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</si>
  <si>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</si>
  <si>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</si>
  <si>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</si>
  <si>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</si>
  <si>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</si>
  <si>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</si>
  <si>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</si>
  <si>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</si>
  <si>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</si>
  <si>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</si>
  <si>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</si>
  <si>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</si>
  <si>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</si>
  <si>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</si>
  <si>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</si>
  <si>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</si>
  <si>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</si>
  <si>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</si>
  <si>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</si>
  <si>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</si>
  <si>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</si>
  <si>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</si>
  <si>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</si>
  <si>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</si>
  <si>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</si>
  <si>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</si>
  <si>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</si>
  <si>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</si>
  <si>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</si>
  <si>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</si>
  <si>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</si>
  <si>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</si>
  <si>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</si>
  <si>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</si>
  <si>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</si>
  <si>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</si>
  <si>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</si>
  <si>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</si>
  <si>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</si>
  <si>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</si>
  <si>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</si>
  <si>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</si>
  <si>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</si>
  <si>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</si>
  <si>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</si>
  <si>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</si>
  <si>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</si>
  <si>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</si>
  <si>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</si>
  <si>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</si>
  <si>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</si>
  <si>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</si>
  <si>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</si>
  <si>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</si>
  <si>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</si>
  <si>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</si>
  <si>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</si>
  <si>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</si>
  <si>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</si>
  <si>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</si>
  <si>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</si>
  <si>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</si>
  <si>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</si>
  <si>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</si>
  <si>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</si>
  <si>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</si>
  <si>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</si>
  <si>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</si>
  <si>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</si>
  <si>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</si>
  <si>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</si>
  <si>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</si>
  <si>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</si>
  <si>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</si>
  <si>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</si>
  <si>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</si>
  <si>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</si>
  <si>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</si>
  <si>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</si>
  <si>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</si>
  <si>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</si>
  <si>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</si>
  <si>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</si>
  <si>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</si>
  <si>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</si>
  <si>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</si>
  <si>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</si>
  <si>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</si>
  <si>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</si>
  <si>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</si>
  <si>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</si>
  <si>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</si>
  <si>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</si>
  <si>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</si>
  <si>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</si>
  <si>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</si>
  <si>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</si>
  <si>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</si>
  <si>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</si>
  <si>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</si>
  <si>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</si>
  <si>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</si>
  <si>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</si>
  <si>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</si>
  <si>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</si>
  <si>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</si>
  <si>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</si>
  <si>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</si>
  <si>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</si>
  <si>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</si>
  <si>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</si>
  <si>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</si>
  <si>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</si>
  <si>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</si>
  <si>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</si>
  <si>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</si>
  <si>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</si>
  <si>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</si>
  <si>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</si>
  <si>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</si>
  <si>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</si>
  <si>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</si>
  <si>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</si>
  <si>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</si>
  <si>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</si>
  <si>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</si>
  <si>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</si>
  <si>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</si>
  <si>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</si>
  <si>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</si>
  <si>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</si>
  <si>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</si>
  <si>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</si>
  <si>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</si>
  <si>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</si>
  <si>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</si>
  <si>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</si>
  <si>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</si>
  <si>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</si>
  <si>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</si>
  <si>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</si>
  <si>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</si>
  <si>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</si>
  <si>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</si>
  <si>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</si>
  <si>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</si>
  <si>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</si>
  <si>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</si>
  <si>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</si>
  <si>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</si>
  <si>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</si>
  <si>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</si>
  <si>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</si>
  <si>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</si>
  <si>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</si>
  <si>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</si>
  <si>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</si>
  <si>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</si>
  <si>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</si>
  <si>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</si>
  <si>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</si>
  <si>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</si>
  <si>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</si>
  <si>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</si>
  <si>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</si>
  <si>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</si>
  <si>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</si>
  <si>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</si>
  <si>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</si>
  <si>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</si>
  <si>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</si>
  <si>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</si>
  <si>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</si>
  <si>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</si>
  <si>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</si>
  <si>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</si>
  <si>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</si>
  <si>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</si>
  <si>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</si>
  <si>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</si>
  <si>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</si>
  <si>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</si>
  <si>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</si>
  <si>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</si>
  <si>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</si>
  <si>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</si>
  <si>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</si>
  <si>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</si>
  <si>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</si>
  <si>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</si>
  <si>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</si>
  <si>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</si>
  <si>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</si>
  <si>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</si>
  <si>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</si>
  <si>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</si>
  <si>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</si>
  <si>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</si>
  <si>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</si>
  <si>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</si>
  <si>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</si>
  <si>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</si>
  <si>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</si>
  <si>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</si>
  <si>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</si>
  <si>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</si>
  <si>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</si>
  <si>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</si>
  <si>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</si>
  <si>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</si>
  <si>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</si>
  <si>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</si>
  <si>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</si>
  <si>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</si>
  <si>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</si>
  <si>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</si>
  <si>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</si>
  <si>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</si>
  <si>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</si>
  <si>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</si>
  <si>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</si>
  <si>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</si>
  <si>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</si>
  <si>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</si>
  <si>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</si>
  <si>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</si>
  <si>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</si>
  <si>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</si>
  <si>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</si>
  <si>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</si>
  <si>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</si>
  <si>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</si>
  <si>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</si>
  <si>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</si>
  <si>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</si>
  <si>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</si>
  <si>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</si>
  <si>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</si>
  <si>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</si>
  <si>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</si>
  <si>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</si>
  <si>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</si>
  <si>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</si>
  <si>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</si>
  <si>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</si>
  <si>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</si>
  <si>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</si>
  <si>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</si>
  <si>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</si>
  <si>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</si>
  <si>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</si>
  <si>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</si>
  <si>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</si>
  <si>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</si>
  <si>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</si>
  <si>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</si>
  <si>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</si>
  <si>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</si>
  <si>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</si>
  <si>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</si>
  <si>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</si>
  <si>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</si>
  <si>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</si>
  <si>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</si>
  <si>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</si>
  <si>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</si>
  <si>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</si>
  <si>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</si>
  <si>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</si>
  <si>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</si>
  <si>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</si>
  <si>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</si>
  <si>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</si>
  <si>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</si>
  <si>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</si>
  <si>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</si>
  <si>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</si>
  <si>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</si>
  <si>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</si>
  <si>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</si>
  <si>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</si>
  <si>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</si>
  <si>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</si>
  <si>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</si>
  <si>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</si>
  <si>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</si>
  <si>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</si>
  <si>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</si>
  <si>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</si>
  <si>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</si>
  <si>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</si>
  <si>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</si>
  <si>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</si>
  <si>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</si>
  <si>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</si>
  <si>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</si>
  <si>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</si>
  <si>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</si>
  <si>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</si>
  <si>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</si>
  <si>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</si>
  <si>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</si>
  <si>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</si>
  <si>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</si>
  <si>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</si>
  <si>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</si>
  <si>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</si>
  <si>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</si>
  <si>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</si>
  <si>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</si>
  <si>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</si>
  <si>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</si>
  <si>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</si>
  <si>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</si>
  <si>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</si>
  <si>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</si>
  <si>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</si>
  <si>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</si>
  <si>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</si>
  <si>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</si>
  <si>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</si>
  <si>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</si>
  <si>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</si>
  <si>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</si>
  <si>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</si>
  <si>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</si>
  <si>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</si>
  <si>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</si>
  <si>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</si>
  <si>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</si>
  <si>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</si>
  <si>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</si>
  <si>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</si>
  <si>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</si>
  <si>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</si>
  <si>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</si>
  <si>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</si>
  <si>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</si>
  <si>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</si>
  <si>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</si>
  <si>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</si>
  <si>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</si>
  <si>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</si>
  <si>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</si>
  <si>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</si>
  <si>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</si>
  <si>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</si>
  <si>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</si>
  <si>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</si>
  <si>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</si>
  <si>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</si>
  <si>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</si>
  <si>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</si>
  <si>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</si>
  <si>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</si>
  <si>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</si>
  <si>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</si>
  <si>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</si>
  <si>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</si>
  <si>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</si>
  <si>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</si>
  <si>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</si>
  <si>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</si>
  <si>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</si>
  <si>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</si>
  <si>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</si>
  <si>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</si>
  <si>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</si>
  <si>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</si>
  <si>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</si>
  <si>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</si>
  <si>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</si>
  <si>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</si>
  <si>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</si>
  <si>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</si>
  <si>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</si>
  <si>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</si>
  <si>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</si>
  <si>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</si>
  <si>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</si>
  <si>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</si>
  <si>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</si>
  <si>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</si>
  <si>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</si>
  <si>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</si>
  <si>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</si>
  <si>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</si>
  <si>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</si>
  <si>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</si>
  <si>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</si>
  <si>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</si>
  <si>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</si>
  <si>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</si>
  <si>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</si>
  <si>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</si>
  <si>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</si>
  <si>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</si>
  <si>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</si>
  <si>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</si>
  <si>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</si>
  <si>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</si>
  <si>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</si>
  <si>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</si>
  <si>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</si>
  <si>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</si>
  <si>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</si>
  <si>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</si>
  <si>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</si>
  <si>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</si>
  <si>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</si>
  <si>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</si>
  <si>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</si>
  <si>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</si>
  <si>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</si>
  <si>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</si>
  <si>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</si>
  <si>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</si>
  <si>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</si>
  <si>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</si>
  <si>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</si>
  <si>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</si>
  <si>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</si>
  <si>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</si>
  <si>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</si>
  <si>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</si>
  <si>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</si>
  <si>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</si>
  <si>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</si>
  <si>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</si>
  <si>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</si>
  <si>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</si>
  <si>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</si>
  <si>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</si>
  <si>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</si>
  <si>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</si>
  <si>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</si>
  <si>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</si>
  <si>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</si>
  <si>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</si>
  <si>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</si>
  <si>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</si>
  <si>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</si>
  <si>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</si>
  <si>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</si>
  <si>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</si>
  <si>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</si>
  <si>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</si>
  <si>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</si>
  <si>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</si>
  <si>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</si>
  <si>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</si>
  <si>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</si>
  <si>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</si>
  <si>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</si>
  <si>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</si>
  <si>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</si>
  <si>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</si>
  <si>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</si>
  <si>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</si>
  <si>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</si>
  <si>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</si>
  <si>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</si>
  <si>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</si>
  <si>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</si>
  <si>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</si>
  <si>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</si>
  <si>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</si>
  <si>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</si>
  <si>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</si>
  <si>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</si>
  <si>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</si>
  <si>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</si>
  <si>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</si>
  <si>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</si>
  <si>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</si>
  <si>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</si>
  <si>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</si>
  <si>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</si>
  <si>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</si>
  <si>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</si>
  <si>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</si>
  <si>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</si>
  <si>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</si>
  <si>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</si>
  <si>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</si>
  <si>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</si>
  <si>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</si>
  <si>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</si>
  <si>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</si>
  <si>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</si>
  <si>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</si>
  <si>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</si>
  <si>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</si>
  <si>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</si>
  <si>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</si>
  <si>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</si>
  <si>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</si>
  <si>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</si>
  <si>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</si>
  <si>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</si>
  <si>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</si>
  <si>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</si>
  <si>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</si>
  <si>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</si>
  <si>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</si>
  <si>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</si>
  <si>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</si>
  <si>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</si>
  <si>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</si>
  <si>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</si>
  <si>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</si>
  <si>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</si>
  <si>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</si>
  <si>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</si>
  <si>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</si>
  <si>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</si>
  <si>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</si>
  <si>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</si>
  <si>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</si>
  <si>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</si>
  <si>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</si>
  <si>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</si>
  <si>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</si>
  <si>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</si>
  <si>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</si>
  <si>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</si>
  <si>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</si>
  <si>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</si>
  <si>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</si>
  <si>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</si>
  <si>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</si>
  <si>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</si>
  <si>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</si>
  <si>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</si>
  <si>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</si>
  <si>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</si>
  <si>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</si>
  <si>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</si>
  <si>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</si>
  <si>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</si>
  <si>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</si>
  <si>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</si>
  <si>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</si>
  <si>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</si>
  <si>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</si>
  <si>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</si>
  <si>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</si>
  <si>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</si>
  <si>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</si>
  <si>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</si>
  <si>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</si>
  <si>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</si>
  <si>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</si>
  <si>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</si>
  <si>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</si>
  <si>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</si>
  <si>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</si>
  <si>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</si>
  <si>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</si>
  <si>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</si>
  <si>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</si>
  <si>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</si>
  <si>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</si>
  <si>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</si>
  <si>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</si>
  <si>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</si>
  <si>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</si>
  <si>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</si>
  <si>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</si>
  <si>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</si>
  <si>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</si>
  <si>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</si>
  <si>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</si>
  <si>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</si>
  <si>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</si>
  <si>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</si>
  <si>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</si>
  <si>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</si>
  <si>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</si>
  <si>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</si>
  <si>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</si>
  <si>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</si>
  <si>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</si>
  <si>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</si>
  <si>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</si>
  <si>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</si>
  <si>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</si>
  <si>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</si>
  <si>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</si>
  <si>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</si>
  <si>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</si>
  <si>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</si>
  <si>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</si>
  <si>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</si>
  <si>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</si>
  <si>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</si>
  <si>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</si>
  <si>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</si>
  <si>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</si>
  <si>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</si>
  <si>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</si>
  <si>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</si>
  <si>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</si>
  <si>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</si>
  <si>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</si>
  <si>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</si>
  <si>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</si>
  <si>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</si>
  <si>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</si>
  <si>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</si>
  <si>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</si>
  <si>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</si>
  <si>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</si>
  <si>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</si>
  <si>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</si>
  <si>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</si>
  <si>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</si>
  <si>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</si>
  <si>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</si>
  <si>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</si>
  <si>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</si>
  <si>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</si>
  <si>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</si>
  <si>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</si>
  <si>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</si>
  <si>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</si>
  <si>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</si>
  <si>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</si>
  <si>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</si>
  <si>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</si>
  <si>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</si>
  <si>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</si>
  <si>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</si>
  <si>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</si>
  <si>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</si>
  <si>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</si>
  <si>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</si>
  <si>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</si>
  <si>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</si>
  <si>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</si>
  <si>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</si>
  <si>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</si>
  <si>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</si>
  <si>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</si>
  <si>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</si>
  <si>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</si>
  <si>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</si>
  <si>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</si>
  <si>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</si>
  <si>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</si>
  <si>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</si>
  <si>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</si>
  <si>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</si>
  <si>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</si>
  <si>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</si>
  <si>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</si>
  <si>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</si>
  <si>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</si>
  <si>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</si>
  <si>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</si>
  <si>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</si>
  <si>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</si>
  <si>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</si>
  <si>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</si>
  <si>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</si>
  <si>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</si>
  <si>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</si>
  <si>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</si>
  <si>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</si>
  <si>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</si>
  <si>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</si>
  <si>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</si>
  <si>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</si>
  <si>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</si>
  <si>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</si>
  <si>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</si>
  <si>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</si>
  <si>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</si>
  <si>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</si>
  <si>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</si>
  <si>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</si>
  <si>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</si>
  <si>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</si>
  <si>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</si>
  <si>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</si>
  <si>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</si>
  <si>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</si>
  <si>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</si>
  <si>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</si>
  <si>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</si>
  <si>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</si>
  <si>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</si>
  <si>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</si>
  <si>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</si>
  <si>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</si>
  <si>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</si>
  <si>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</si>
  <si>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</si>
  <si>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</si>
  <si>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</si>
  <si>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</si>
  <si>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</si>
  <si>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</si>
  <si>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</si>
  <si>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</si>
  <si>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</si>
  <si>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</si>
  <si>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</si>
  <si>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</si>
  <si>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</si>
  <si>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</si>
  <si>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</si>
  <si>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</si>
  <si>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</si>
  <si>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</si>
  <si>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</si>
  <si>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</si>
  <si>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</si>
  <si>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</si>
  <si>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</si>
  <si>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</si>
  <si>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</si>
  <si>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</si>
  <si>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</si>
  <si>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</si>
  <si>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</si>
  <si>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</si>
  <si>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</si>
  <si>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</si>
  <si>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</si>
  <si>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</si>
  <si>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</si>
  <si>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</si>
  <si>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</si>
  <si>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</si>
  <si>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</si>
  <si>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</si>
  <si>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</si>
  <si>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</si>
  <si>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</si>
  <si>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</si>
  <si>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</si>
  <si>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</si>
  <si>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</si>
  <si>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</si>
  <si>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</si>
  <si>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</si>
  <si>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</si>
  <si>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</si>
  <si>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</si>
  <si>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</si>
  <si>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</si>
  <si>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</si>
  <si>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</si>
  <si>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</si>
  <si>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</si>
  <si>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</si>
  <si>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</si>
  <si>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</si>
  <si>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</si>
  <si>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</si>
  <si>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</si>
  <si>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</si>
  <si>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</si>
  <si>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</si>
  <si>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</si>
  <si>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</si>
  <si>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</si>
  <si>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</si>
  <si>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</si>
  <si>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</si>
  <si>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</si>
  <si>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</si>
  <si>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</si>
  <si>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</si>
  <si>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</si>
  <si>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</si>
  <si>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</si>
  <si>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</si>
  <si>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</si>
  <si>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</si>
  <si>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</si>
  <si>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</si>
  <si>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</si>
  <si>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</si>
  <si>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</si>
  <si>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</si>
  <si>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</si>
  <si>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</si>
  <si>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</si>
  <si>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</si>
  <si>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</si>
  <si>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</si>
  <si>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</si>
  <si>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</si>
  <si>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</si>
  <si>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</si>
  <si>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</si>
  <si>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</si>
  <si>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</si>
  <si>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</si>
  <si>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</si>
  <si>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</si>
  <si>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</si>
  <si>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</si>
  <si>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</si>
  <si>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</si>
  <si>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</si>
  <si>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</si>
  <si>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</si>
  <si>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</si>
  <si>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</si>
  <si>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</si>
  <si>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</si>
  <si>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</si>
  <si>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</si>
  <si>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</si>
  <si>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</si>
  <si>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</si>
  <si>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</si>
  <si>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</si>
  <si>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</si>
  <si>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</si>
  <si>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</si>
  <si>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</si>
  <si>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</si>
  <si>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</si>
  <si>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</si>
  <si>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</si>
  <si>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</si>
  <si>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</si>
  <si>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</si>
  <si>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</si>
  <si>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</si>
  <si>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</si>
  <si>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</si>
  <si>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</si>
  <si>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</si>
  <si>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</si>
  <si>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</si>
  <si>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</si>
  <si>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</si>
  <si>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</si>
  <si>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</si>
  <si>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</si>
  <si>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</si>
  <si>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</si>
  <si>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</si>
  <si>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</si>
  <si>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</si>
  <si>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</si>
  <si>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</si>
  <si>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</si>
  <si>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</si>
  <si>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</si>
  <si>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</si>
  <si>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</si>
  <si>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</si>
  <si>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</si>
  <si>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</si>
  <si>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</si>
  <si>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</si>
  <si>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</si>
  <si>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</si>
  <si>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</si>
  <si>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</si>
  <si>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</si>
  <si>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</si>
  <si>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</si>
  <si>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</si>
  <si>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</si>
  <si>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</si>
  <si>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</si>
  <si>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</si>
  <si>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</si>
  <si>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</si>
  <si>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</si>
  <si>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</si>
  <si>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</si>
  <si>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</si>
  <si>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</si>
  <si>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</si>
  <si>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</si>
  <si>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</si>
  <si>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</si>
  <si>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</si>
  <si>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</si>
  <si>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</si>
  <si>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</si>
  <si>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</si>
  <si>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</si>
  <si>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</si>
  <si>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</si>
  <si>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</si>
  <si>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</si>
  <si>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</si>
  <si>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</si>
  <si>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</si>
  <si>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</si>
  <si>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</si>
  <si>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</si>
  <si>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</si>
  <si>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</si>
  <si>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</si>
  <si>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</si>
  <si>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</si>
  <si>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</si>
  <si>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</si>
  <si>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</si>
  <si>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</si>
  <si>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</si>
  <si>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</si>
  <si>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</si>
  <si>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</si>
  <si>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</si>
  <si>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</si>
  <si>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</si>
  <si>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</si>
  <si>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</si>
  <si>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</si>
  <si>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</si>
  <si>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</si>
  <si>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</si>
  <si>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</si>
  <si>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</si>
  <si>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</si>
  <si>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</si>
  <si>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</si>
  <si>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</si>
  <si>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</si>
  <si>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</si>
  <si>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</si>
  <si>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</si>
  <si>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</si>
  <si>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</si>
  <si>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</si>
  <si>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</si>
  <si>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</si>
  <si>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</si>
  <si>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</si>
  <si>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</si>
  <si>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</si>
  <si>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</si>
  <si>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</si>
  <si>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</si>
  <si>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</si>
  <si>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</si>
  <si>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</si>
  <si>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</si>
  <si>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</si>
  <si>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</si>
  <si>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</si>
  <si>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</si>
  <si>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</si>
  <si>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</si>
  <si>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</si>
  <si>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</si>
  <si>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</si>
  <si>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</si>
  <si>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</si>
  <si>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</si>
  <si>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</si>
  <si>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</si>
  <si>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</si>
  <si>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</si>
  <si>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</si>
  <si>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</si>
  <si>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</si>
  <si>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</si>
  <si>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</si>
  <si>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</si>
  <si>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</si>
  <si>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</si>
  <si>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</si>
  <si>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</si>
  <si>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</si>
  <si>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</si>
  <si>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</si>
  <si>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</si>
  <si>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</si>
  <si>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</si>
  <si>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</si>
  <si>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</si>
  <si>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</si>
  <si>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</si>
  <si>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</si>
  <si>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</si>
  <si>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</si>
  <si>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</si>
  <si>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</si>
  <si>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</si>
  <si>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</si>
  <si>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</si>
  <si>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</si>
  <si>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</si>
  <si>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</si>
  <si>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</si>
  <si>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</si>
  <si>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</si>
  <si>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</si>
  <si>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</si>
  <si>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</si>
  <si>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</si>
  <si>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</si>
  <si>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</si>
  <si>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</si>
  <si>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</si>
  <si>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</si>
  <si>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</si>
  <si>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</si>
  <si>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</si>
  <si>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</si>
  <si>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</si>
  <si>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</si>
  <si>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</si>
  <si>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</si>
  <si>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</si>
  <si>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</si>
  <si>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</si>
  <si>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</si>
  <si>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</si>
  <si>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</si>
  <si>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</si>
  <si>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</si>
  <si>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</si>
  <si>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</si>
  <si>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</si>
  <si>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</si>
  <si>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</si>
  <si>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</si>
  <si>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</si>
  <si>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</si>
  <si>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</si>
  <si>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</si>
  <si>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</si>
  <si>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</si>
  <si>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</si>
  <si>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</si>
  <si>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</si>
  <si>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</si>
  <si>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</si>
  <si>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</si>
  <si>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</si>
  <si>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</si>
  <si>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</si>
  <si>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</si>
  <si>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</si>
  <si>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</si>
  <si>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</si>
  <si>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</si>
  <si>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</si>
  <si>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</si>
  <si>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</si>
  <si>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</si>
  <si>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</si>
  <si>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</si>
  <si>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</si>
  <si>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</si>
  <si>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</si>
  <si>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</si>
  <si>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</si>
  <si>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</si>
  <si>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</si>
  <si>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</si>
  <si>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</si>
  <si>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</si>
  <si>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</si>
  <si>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</si>
  <si>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</si>
  <si>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</si>
  <si>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</si>
  <si>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</si>
  <si>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</si>
  <si>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</si>
  <si>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</si>
  <si>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</si>
  <si>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</si>
  <si>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</si>
  <si>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</si>
  <si>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</si>
  <si>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</si>
  <si>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</si>
  <si>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</si>
  <si>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</si>
  <si>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</si>
  <si>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</si>
  <si>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</si>
  <si>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</si>
  <si>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</si>
  <si>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</si>
  <si>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</si>
  <si>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</si>
  <si>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</si>
  <si>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</si>
  <si>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</si>
  <si>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</si>
  <si>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</si>
  <si>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</si>
  <si>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</si>
  <si>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</si>
  <si>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</si>
  <si>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</si>
  <si>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</si>
  <si>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</si>
  <si>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</si>
  <si>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</si>
  <si>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</si>
  <si>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</si>
  <si>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</si>
  <si>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</si>
  <si>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</si>
  <si>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</si>
  <si>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</si>
  <si>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</si>
  <si>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</si>
  <si>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</si>
  <si>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</si>
  <si>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</si>
  <si>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</si>
  <si>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</si>
  <si>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</si>
  <si>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</si>
  <si>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</si>
  <si>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</si>
  <si>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</si>
  <si>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</si>
  <si>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</si>
  <si>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</si>
  <si>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</si>
  <si>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</si>
  <si>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</si>
  <si>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</si>
  <si>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</si>
  <si>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</si>
  <si>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</si>
  <si>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</si>
  <si>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</si>
  <si>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</si>
  <si>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</si>
  <si>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</si>
  <si>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</si>
  <si>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</si>
  <si>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</si>
  <si>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</si>
  <si>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</si>
  <si>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</si>
  <si>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</si>
  <si>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</si>
  <si>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</si>
  <si>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</si>
  <si>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</si>
  <si>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</si>
  <si>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</si>
  <si>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</si>
  <si>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</si>
  <si>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</si>
  <si>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</si>
  <si>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</si>
  <si>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</si>
  <si>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</si>
  <si>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</si>
  <si>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</si>
  <si>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</si>
  <si>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</si>
  <si>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</si>
  <si>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</si>
  <si>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</si>
  <si>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</si>
  <si>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</si>
  <si>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</si>
  <si>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</si>
  <si>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</si>
  <si>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</si>
  <si>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</si>
  <si>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</si>
  <si>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</si>
  <si>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</si>
  <si>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</si>
  <si>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</si>
  <si>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</si>
  <si>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</si>
  <si>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</si>
  <si>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</si>
  <si>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</si>
  <si>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</si>
  <si>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</si>
  <si>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</si>
  <si>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</si>
  <si>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</si>
  <si>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</si>
  <si>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</si>
  <si>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</si>
  <si>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</si>
  <si>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</si>
  <si>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</si>
  <si>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</si>
  <si>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</si>
  <si>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</si>
  <si>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</si>
  <si>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</si>
  <si>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</si>
  <si>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</si>
  <si>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</si>
  <si>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</si>
  <si>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</si>
  <si>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</si>
  <si>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</si>
  <si>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</si>
  <si>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</si>
  <si>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</si>
  <si>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</si>
  <si>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</si>
  <si>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</si>
  <si>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</si>
  <si>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</si>
  <si>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</si>
  <si>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</si>
  <si>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</si>
  <si>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</si>
  <si>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</si>
  <si>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</si>
  <si>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</si>
  <si>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</si>
  <si>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</si>
  <si>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</si>
  <si>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</si>
  <si>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</si>
  <si>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</si>
  <si>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</si>
  <si>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</si>
  <si>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</si>
  <si>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</si>
  <si>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</si>
  <si>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</si>
  <si>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</si>
  <si>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</si>
  <si>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</si>
  <si>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</si>
  <si>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</si>
  <si>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</si>
  <si>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</si>
  <si>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</si>
  <si>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</si>
  <si>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</si>
  <si>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</si>
  <si>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</si>
  <si>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</si>
  <si>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</si>
  <si>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</si>
  <si>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</si>
  <si>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</si>
  <si>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</si>
  <si>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</si>
  <si>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</si>
  <si>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</si>
  <si>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</si>
  <si>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</si>
  <si>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</si>
  <si>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</si>
  <si>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</si>
  <si>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</si>
  <si>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</si>
  <si>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</si>
  <si>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</si>
  <si>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</si>
  <si>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</si>
  <si>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</si>
  <si>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</si>
  <si>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</si>
  <si>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</si>
  <si>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</si>
  <si>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</si>
  <si>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</si>
  <si>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</si>
  <si>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</si>
  <si>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</si>
  <si>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</si>
  <si>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</si>
  <si>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</si>
  <si>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</si>
  <si>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</si>
  <si>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</si>
  <si>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</si>
  <si>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</si>
  <si>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</si>
  <si>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</si>
  <si>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</si>
  <si>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</si>
  <si>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</si>
  <si>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</si>
  <si>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</si>
  <si>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</si>
  <si>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</si>
  <si>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</si>
  <si>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</si>
  <si>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</si>
  <si>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</si>
  <si>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</si>
  <si>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</si>
  <si>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</si>
  <si>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</si>
  <si>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</si>
  <si>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</si>
  <si>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</si>
  <si>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</si>
  <si>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</si>
  <si>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</si>
  <si>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</si>
  <si>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</si>
  <si>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</si>
  <si>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</si>
  <si>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</si>
  <si>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</si>
  <si>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</si>
  <si>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</si>
  <si>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</si>
  <si>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</si>
  <si>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</si>
  <si>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</si>
  <si>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</si>
  <si>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</si>
  <si>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</si>
  <si>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</si>
  <si>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</si>
  <si>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</si>
  <si>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</si>
  <si>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</si>
  <si>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</si>
  <si>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</si>
  <si>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</si>
  <si>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</si>
  <si>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</si>
  <si>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</si>
  <si>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</si>
  <si>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</si>
  <si>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</si>
  <si>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</si>
  <si>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</si>
  <si>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</si>
  <si>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</si>
  <si>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</si>
  <si>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</si>
  <si>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</si>
  <si>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</si>
  <si>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</si>
  <si>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</si>
  <si>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</si>
  <si>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</si>
  <si>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</si>
  <si>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</si>
  <si>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</si>
  <si>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</si>
  <si>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</si>
  <si>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</si>
  <si>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</si>
  <si>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</si>
  <si>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</si>
  <si>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</si>
  <si>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</si>
  <si>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</si>
  <si>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</si>
  <si>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</si>
  <si>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</si>
  <si>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</si>
  <si>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</si>
  <si>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</si>
  <si>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</si>
  <si>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</si>
  <si>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</si>
  <si>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</si>
  <si>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</si>
  <si>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</si>
  <si>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</si>
  <si>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</si>
  <si>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</si>
  <si>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</si>
  <si>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</si>
  <si>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</si>
  <si>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</si>
  <si>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</si>
  <si>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</si>
  <si>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</si>
  <si>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</si>
  <si>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</si>
  <si>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</si>
  <si>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</si>
  <si>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</si>
  <si>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</si>
  <si>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</si>
  <si>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</si>
  <si>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</si>
  <si>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</si>
  <si>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</si>
  <si>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</si>
  <si>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</si>
  <si>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</si>
  <si>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</si>
  <si>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</si>
  <si>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</si>
  <si>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</si>
  <si>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</si>
  <si>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</si>
  <si>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</si>
  <si>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</si>
  <si>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</si>
  <si>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</si>
  <si>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</si>
  <si>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</si>
  <si>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</si>
  <si>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</si>
  <si>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</si>
  <si>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</si>
  <si>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</si>
  <si>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</si>
  <si>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</si>
  <si>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</si>
  <si>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</si>
  <si>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</si>
  <si>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</si>
  <si>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</si>
  <si>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</si>
  <si>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</si>
  <si>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</si>
  <si>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</si>
  <si>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</si>
  <si>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</si>
  <si>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</si>
  <si>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</si>
  <si>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</si>
  <si>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</si>
  <si>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</si>
  <si>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</si>
  <si>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</si>
  <si>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</si>
  <si>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</si>
  <si>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</si>
  <si>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</si>
  <si>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</si>
  <si>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</si>
  <si>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</si>
  <si>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</si>
  <si>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</si>
  <si>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</si>
  <si>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</si>
  <si>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</si>
  <si>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</si>
  <si>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</si>
  <si>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</si>
  <si>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</si>
  <si>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</si>
  <si>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</si>
  <si>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</si>
  <si>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</si>
  <si>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</si>
  <si>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</si>
  <si>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</si>
  <si>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</si>
  <si>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</si>
  <si>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</si>
  <si>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</si>
  <si>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</si>
  <si>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</si>
  <si>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</si>
  <si>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</si>
  <si>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</si>
  <si>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</si>
  <si>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</si>
  <si>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</si>
  <si>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</si>
  <si>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</si>
  <si>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</si>
  <si>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</si>
  <si>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</si>
  <si>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</si>
  <si>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</si>
  <si>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</si>
  <si>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</si>
  <si>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</si>
  <si>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</si>
  <si>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</si>
  <si>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</si>
  <si>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</si>
  <si>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</si>
  <si>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</si>
  <si>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</si>
  <si>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</si>
  <si>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</si>
  <si>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</si>
  <si>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</si>
  <si>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</si>
  <si>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</si>
  <si>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</si>
  <si>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</si>
  <si>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</si>
  <si>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</si>
  <si>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</si>
  <si>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</si>
  <si>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</si>
  <si>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</si>
  <si>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</si>
  <si>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</si>
  <si>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</si>
  <si>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</si>
  <si>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</si>
  <si>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</si>
  <si>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</si>
  <si>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</si>
  <si>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</si>
  <si>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</si>
  <si>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</si>
  <si>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</si>
  <si>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</si>
  <si>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</si>
  <si>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</si>
  <si>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</si>
  <si>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</si>
  <si>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</si>
  <si>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</si>
  <si>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</si>
  <si>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</si>
  <si>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</si>
  <si>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</si>
  <si>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</si>
  <si>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</si>
  <si>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</si>
  <si>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</si>
  <si>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</si>
  <si>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</si>
  <si>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</si>
  <si>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</si>
  <si>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</si>
  <si>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</si>
  <si>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</si>
  <si>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</si>
  <si>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</si>
  <si>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</si>
  <si>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</si>
  <si>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</si>
  <si>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</si>
  <si>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</si>
  <si>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</si>
  <si>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</si>
  <si>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</si>
  <si>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</si>
  <si>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</si>
  <si>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</si>
  <si>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</si>
  <si>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</si>
  <si>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</si>
  <si>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</si>
  <si>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</si>
  <si>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</si>
  <si>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</si>
  <si>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</si>
  <si>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</si>
  <si>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</si>
  <si>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</si>
  <si>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</si>
  <si>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</si>
  <si>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</si>
  <si>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</si>
  <si>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</si>
  <si>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</si>
  <si>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</si>
  <si>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</si>
  <si>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</si>
  <si>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</si>
  <si>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</si>
  <si>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</si>
  <si>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</si>
  <si>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</si>
  <si>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</si>
  <si>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</si>
  <si>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</si>
  <si>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</si>
  <si>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</si>
  <si>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</si>
  <si>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</si>
  <si>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</si>
  <si>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</si>
  <si>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</si>
  <si>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</si>
  <si>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</si>
  <si>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</si>
  <si>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</si>
  <si>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</si>
  <si>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</si>
  <si>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</si>
  <si>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</si>
  <si>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</si>
  <si>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</si>
  <si>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</si>
  <si>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</si>
  <si>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</si>
  <si>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</si>
  <si>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</si>
  <si>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</si>
  <si>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</si>
  <si>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</si>
  <si>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</si>
  <si>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</si>
  <si>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</si>
  <si>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</si>
  <si>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</si>
  <si>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</si>
  <si>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</si>
  <si>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</si>
  <si>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</si>
  <si>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</si>
  <si>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</si>
  <si>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</si>
  <si>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</si>
  <si>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</si>
  <si>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</si>
  <si>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</si>
  <si>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</si>
  <si>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</si>
  <si>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</si>
  <si>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</si>
  <si>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</si>
  <si>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</si>
  <si>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</si>
  <si>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</si>
  <si>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</si>
  <si>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</si>
  <si>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</si>
  <si>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</si>
  <si>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</si>
  <si>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</si>
  <si>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</si>
  <si>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</si>
  <si>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</si>
  <si>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</si>
  <si>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</si>
  <si>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</si>
  <si>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</si>
  <si>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</si>
  <si>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</si>
  <si>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</si>
  <si>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</si>
  <si>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</si>
  <si>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</si>
  <si>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</si>
  <si>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</si>
  <si>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</si>
  <si>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</si>
  <si>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</si>
  <si>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</si>
  <si>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</si>
  <si>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</si>
  <si>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</si>
  <si>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</si>
  <si>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</si>
  <si>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</si>
  <si>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</si>
  <si>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</si>
  <si>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</si>
  <si>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</si>
  <si>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</si>
  <si>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</si>
  <si>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</si>
  <si>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</si>
  <si>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</si>
  <si>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</si>
  <si>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</si>
  <si>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</si>
  <si>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</si>
  <si>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</si>
  <si>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</si>
  <si>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</si>
  <si>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</si>
  <si>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</si>
  <si>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</si>
  <si>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</si>
  <si>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</si>
  <si>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</si>
  <si>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</si>
  <si>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</si>
  <si>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</si>
  <si>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</si>
  <si>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</si>
  <si>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</si>
  <si>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</si>
  <si>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</si>
  <si>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</si>
  <si>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</si>
  <si>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</si>
  <si>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</si>
  <si>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</si>
  <si>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</si>
  <si>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</si>
  <si>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</si>
  <si>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</si>
  <si>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</si>
  <si>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</si>
  <si>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</si>
  <si>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</si>
  <si>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</si>
  <si>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</si>
  <si>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</si>
  <si>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</si>
  <si>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</si>
  <si>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</si>
  <si>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</si>
  <si>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</si>
  <si>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</si>
  <si>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</si>
  <si>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</si>
  <si>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</si>
  <si>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</si>
  <si>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</si>
  <si>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</si>
  <si>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</si>
  <si>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</si>
  <si>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</si>
  <si>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</si>
  <si>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</si>
  <si>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</si>
  <si>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</si>
  <si>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</si>
  <si>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</si>
  <si>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</si>
  <si>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</si>
  <si>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</si>
  <si>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</si>
  <si>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</si>
  <si>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</si>
  <si>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</si>
  <si>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</si>
  <si>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</si>
  <si>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</si>
  <si>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</si>
  <si>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</si>
  <si>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</si>
  <si>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</si>
  <si>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</si>
  <si>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</si>
  <si>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</si>
  <si>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</si>
  <si>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</si>
  <si>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</si>
  <si>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</si>
  <si>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</si>
  <si>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</si>
  <si>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</si>
  <si>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</si>
  <si>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</si>
  <si>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</si>
  <si>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</si>
  <si>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</si>
  <si>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</si>
  <si>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</si>
  <si>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</si>
  <si>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</si>
  <si>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</si>
  <si>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</si>
  <si>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</si>
  <si>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</si>
  <si>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</si>
  <si>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</si>
  <si>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</si>
  <si>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</si>
  <si>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</si>
  <si>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</si>
  <si>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</si>
  <si>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</si>
  <si>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</si>
  <si>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</si>
  <si>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</si>
  <si>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</si>
  <si>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</si>
  <si>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</si>
  <si>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</si>
  <si>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</si>
  <si>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</si>
  <si>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</si>
  <si>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</si>
  <si>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</si>
  <si>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</si>
  <si>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</si>
  <si>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</si>
  <si>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</si>
  <si>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</si>
  <si>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</si>
  <si>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</si>
  <si>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</si>
  <si>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</si>
  <si>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</si>
  <si>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</si>
  <si>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</si>
  <si>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</si>
  <si>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</si>
  <si>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</si>
  <si>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</si>
  <si>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</si>
  <si>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</si>
  <si>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</si>
  <si>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</si>
  <si>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</si>
  <si>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</si>
  <si>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</si>
  <si>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</si>
  <si>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</si>
  <si>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</si>
  <si>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</si>
  <si>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</si>
  <si>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</si>
  <si>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</si>
  <si>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</si>
  <si>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</si>
  <si>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</si>
  <si>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</si>
  <si>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</si>
  <si>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</si>
  <si>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</si>
  <si>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</si>
  <si>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</si>
  <si>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</si>
  <si>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</si>
  <si>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</si>
  <si>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</si>
  <si>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</si>
  <si>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</si>
  <si>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</si>
  <si>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</si>
  <si>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</si>
  <si>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</si>
  <si>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</si>
  <si>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</si>
  <si>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</si>
  <si>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</si>
  <si>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</si>
  <si>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</si>
  <si>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</si>
  <si>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</si>
  <si>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</si>
  <si>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</si>
  <si>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</si>
  <si>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</si>
  <si>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</si>
  <si>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</si>
  <si>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</si>
  <si>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</si>
  <si>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</si>
  <si>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</si>
  <si>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</si>
  <si>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</si>
  <si>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</si>
  <si>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</si>
  <si>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</si>
  <si>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</si>
  <si>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</si>
  <si>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</si>
  <si>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</si>
  <si>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</si>
  <si>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</si>
  <si>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</si>
  <si>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</si>
  <si>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</si>
  <si>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</si>
  <si>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</si>
  <si>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</si>
  <si>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</si>
  <si>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</si>
  <si>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</si>
  <si>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</si>
  <si>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</si>
  <si>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</si>
  <si>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</si>
  <si>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</si>
  <si>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</si>
  <si>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</si>
  <si>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</si>
  <si>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</si>
  <si>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</si>
  <si>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</si>
  <si>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</si>
  <si>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</si>
  <si>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</si>
  <si>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</si>
  <si>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</si>
  <si>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</si>
  <si>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</si>
  <si>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</si>
  <si>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</si>
  <si>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</si>
  <si>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</si>
  <si>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</si>
  <si>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</si>
  <si>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</si>
  <si>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</si>
  <si>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</si>
  <si>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</si>
  <si>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</si>
  <si>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</si>
  <si>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</si>
  <si>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</si>
  <si>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</si>
  <si>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</si>
  <si>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</si>
  <si>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</si>
  <si>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</si>
  <si>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</si>
  <si>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</si>
  <si>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</si>
  <si>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</si>
  <si>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</si>
  <si>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</si>
  <si>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</si>
  <si>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</si>
  <si>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</si>
  <si>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</si>
  <si>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</si>
  <si>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</si>
  <si>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</si>
  <si>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</si>
  <si>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</si>
  <si>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</si>
  <si>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</si>
  <si>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</si>
  <si>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</si>
  <si>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</si>
  <si>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</si>
  <si>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</si>
  <si>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</si>
  <si>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</si>
  <si>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</si>
  <si>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</si>
  <si>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</si>
  <si>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</si>
  <si>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</si>
  <si>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</si>
  <si>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</si>
  <si>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</si>
  <si>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</si>
  <si>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</si>
  <si>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</si>
  <si>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</si>
  <si>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</si>
  <si>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</si>
  <si>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</si>
  <si>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</si>
  <si>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</si>
  <si>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</si>
  <si>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</si>
  <si>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</si>
  <si>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</si>
  <si>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</si>
  <si>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</si>
  <si>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</si>
  <si>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</si>
  <si>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</si>
  <si>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</si>
  <si>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</si>
  <si>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</si>
  <si>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</si>
  <si>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</si>
  <si>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</si>
  <si>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</si>
  <si>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</si>
  <si>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</si>
  <si>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</si>
  <si>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</si>
  <si>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</si>
  <si>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</si>
  <si>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</si>
  <si>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</si>
  <si>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</si>
  <si>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</si>
  <si>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</si>
  <si>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</si>
  <si>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</si>
  <si>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</si>
  <si>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</si>
  <si>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</si>
  <si>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</si>
  <si>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</si>
  <si>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</si>
  <si>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</si>
  <si>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</si>
  <si>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</si>
  <si>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</si>
  <si>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</si>
  <si>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</si>
  <si>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</si>
  <si>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</si>
  <si>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</si>
  <si>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</si>
  <si>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</si>
  <si>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</si>
  <si>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</si>
  <si>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</si>
  <si>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</si>
  <si>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</si>
  <si>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</si>
  <si>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</si>
  <si>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</si>
  <si>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</si>
  <si>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</si>
  <si>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</si>
  <si>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</si>
  <si>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</si>
  <si>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</si>
  <si>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</si>
  <si>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</si>
  <si>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</si>
  <si>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</si>
  <si>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</si>
  <si>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</si>
  <si>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</si>
  <si>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</si>
  <si>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</si>
  <si>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</si>
  <si>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</si>
  <si>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</si>
  <si>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</si>
  <si>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</si>
  <si>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</si>
  <si>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</si>
  <si>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</si>
  <si>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</si>
  <si>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</si>
  <si>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</si>
  <si>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</si>
  <si>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</si>
  <si>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</si>
  <si>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</si>
  <si>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</si>
  <si>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</si>
  <si>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</si>
  <si>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</si>
  <si>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</si>
  <si>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</si>
  <si>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</si>
  <si>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</si>
  <si>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</si>
  <si>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</si>
  <si>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</si>
  <si>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</si>
  <si>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</si>
  <si>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</si>
  <si>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</si>
  <si>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</si>
  <si>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</si>
  <si>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</si>
  <si>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</si>
  <si>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</si>
  <si>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</si>
  <si>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</si>
  <si>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</si>
  <si>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</si>
  <si>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</si>
  <si>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</si>
  <si>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</si>
  <si>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</si>
  <si>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</si>
  <si>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</si>
  <si>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</si>
  <si>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</si>
  <si>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</si>
  <si>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</si>
  <si>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</si>
  <si>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</si>
  <si>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</si>
  <si>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</si>
  <si>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</si>
  <si>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</si>
  <si>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</si>
  <si>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</si>
  <si>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</si>
  <si>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</si>
  <si>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</si>
  <si>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</si>
  <si>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</si>
  <si>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</si>
  <si>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</si>
  <si>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</si>
  <si>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</si>
  <si>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</si>
  <si>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</si>
  <si>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</si>
  <si>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</si>
  <si>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</si>
  <si>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</si>
  <si>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</si>
  <si>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</si>
  <si>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</si>
  <si>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</si>
  <si>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</si>
  <si>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</si>
  <si>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</si>
  <si>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</si>
  <si>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</si>
  <si>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</si>
  <si>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</si>
  <si>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</si>
  <si>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</si>
  <si>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</si>
  <si>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</si>
  <si>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</si>
  <si>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</si>
  <si>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</si>
  <si>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</si>
  <si>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</si>
  <si>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</si>
  <si>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</si>
  <si>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</si>
  <si>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</si>
  <si>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</si>
  <si>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</si>
  <si>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</si>
  <si>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</si>
  <si>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</si>
  <si>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</si>
  <si>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</si>
  <si>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</si>
  <si>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</si>
  <si>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</si>
  <si>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</si>
  <si>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</si>
  <si>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</si>
  <si>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</si>
  <si>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</si>
  <si>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</si>
  <si>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</si>
  <si>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</si>
  <si>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</si>
  <si>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</si>
  <si>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</si>
  <si>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</si>
  <si>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</si>
  <si>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</si>
  <si>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</si>
  <si>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</si>
  <si>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</si>
  <si>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</si>
  <si>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</si>
  <si>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</si>
  <si>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</si>
  <si>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</si>
  <si>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</si>
  <si>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</si>
  <si>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</si>
  <si>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</si>
  <si>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</si>
  <si>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</si>
  <si>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</si>
  <si>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</si>
  <si>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</si>
  <si>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</si>
  <si>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</si>
  <si>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</si>
  <si>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</si>
  <si>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</si>
  <si>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</si>
  <si>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</si>
  <si>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</si>
  <si>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</si>
  <si>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</si>
  <si>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</si>
  <si>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</si>
  <si>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</si>
  <si>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</si>
  <si>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</si>
  <si>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</si>
  <si>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</si>
  <si>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</si>
  <si>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</si>
  <si>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</si>
  <si>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</si>
  <si>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</si>
  <si>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</si>
  <si>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</si>
  <si>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</si>
  <si>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</si>
  <si>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</si>
  <si>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</si>
  <si>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</si>
  <si>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</si>
  <si>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</si>
  <si>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</si>
  <si>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</si>
  <si>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</si>
  <si>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</si>
  <si>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</si>
  <si>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</si>
  <si>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</si>
  <si>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</si>
  <si>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</si>
  <si>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</si>
  <si>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</si>
  <si>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</si>
  <si>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</si>
  <si>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</si>
  <si>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</si>
  <si>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</si>
  <si>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</si>
  <si>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</si>
  <si>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</si>
  <si>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</si>
  <si>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</si>
  <si>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</si>
  <si>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</si>
  <si>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</si>
  <si>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</si>
  <si>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</si>
  <si>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</si>
  <si>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</si>
  <si>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</si>
  <si>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</si>
  <si>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</si>
  <si>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</si>
  <si>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</si>
  <si>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</si>
  <si>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</si>
  <si>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</si>
  <si>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</si>
  <si>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</si>
  <si>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</si>
  <si>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</si>
  <si>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</si>
  <si>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</si>
  <si>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</si>
  <si>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</si>
  <si>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</si>
  <si>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</si>
  <si>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</si>
  <si>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</si>
  <si>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</si>
  <si>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</si>
  <si>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</si>
  <si>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</si>
  <si>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</si>
  <si>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</si>
  <si>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</si>
  <si>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</si>
  <si>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</si>
  <si>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</si>
  <si>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</si>
  <si>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</si>
  <si>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</si>
  <si>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</si>
  <si>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</si>
  <si>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</si>
  <si>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</si>
  <si>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</si>
  <si>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</si>
  <si>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</si>
  <si>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</si>
  <si>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</si>
  <si>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</si>
  <si>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</si>
  <si>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</si>
  <si>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</si>
  <si>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</si>
  <si>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</si>
  <si>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</si>
  <si>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</si>
  <si>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</si>
  <si>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</si>
  <si>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</si>
  <si>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</si>
  <si>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</si>
  <si>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</si>
  <si>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</si>
  <si>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</si>
  <si>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</si>
  <si>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</si>
  <si>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</si>
  <si>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</si>
  <si>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</si>
  <si>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</si>
  <si>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</si>
  <si>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</si>
  <si>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</si>
  <si>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</si>
  <si>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</si>
  <si>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</si>
  <si>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</si>
  <si>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</si>
  <si>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</si>
  <si>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</si>
  <si>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</si>
  <si>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</si>
  <si>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</si>
  <si>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</si>
  <si>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</si>
  <si>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</si>
  <si>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</si>
  <si>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</si>
  <si>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</si>
  <si>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</si>
  <si>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</si>
  <si>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</si>
  <si>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</si>
  <si>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</si>
  <si>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</si>
  <si>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</si>
  <si>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</si>
  <si>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</si>
  <si>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</si>
  <si>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</si>
  <si>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</si>
  <si>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</si>
  <si>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</si>
  <si>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</si>
  <si>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</si>
  <si>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</si>
  <si>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</si>
  <si>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</si>
  <si>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</si>
  <si>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</si>
  <si>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</si>
  <si>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</si>
  <si>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</si>
  <si>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</si>
  <si>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</si>
  <si>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</si>
  <si>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</si>
  <si>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</si>
  <si>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</si>
  <si>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</si>
  <si>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</si>
  <si>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</si>
  <si>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</si>
  <si>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</si>
  <si>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</si>
  <si>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</si>
  <si>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</si>
  <si>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</si>
  <si>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</si>
  <si>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</si>
  <si>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</si>
  <si>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</si>
  <si>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</si>
  <si>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</si>
  <si>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</si>
  <si>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</si>
  <si>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</si>
  <si>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</si>
  <si>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</si>
  <si>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</si>
  <si>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</si>
  <si>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</si>
  <si>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</si>
  <si>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</si>
  <si>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</si>
  <si>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</si>
  <si>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</si>
  <si>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</si>
  <si>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</si>
  <si>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</si>
  <si>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</si>
  <si>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</si>
  <si>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</si>
  <si>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</si>
  <si>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</si>
  <si>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</si>
  <si>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</si>
  <si>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</si>
  <si>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</si>
  <si>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</si>
  <si>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</si>
  <si>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</si>
  <si>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</si>
  <si>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</si>
  <si>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</si>
  <si>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</si>
  <si>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</si>
  <si>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</si>
  <si>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</si>
  <si>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</si>
  <si>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0743-2016</t>
  </si>
  <si>
    <t>0869-2016</t>
  </si>
  <si>
    <t>0442-2017</t>
  </si>
  <si>
    <t>0237-2018</t>
  </si>
  <si>
    <t>0387-2018</t>
  </si>
  <si>
    <t>0066-2019</t>
  </si>
  <si>
    <t>0744-2016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</si>
  <si>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</si>
  <si>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Medio Familiar</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</si>
  <si>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Prestar el servicio de educación inicial en el marco de la atención integral a mujeres gestantes, niñas y niños menores de 5 años, o hasta su ingreso al grado de transición, en conformidad con los manuales operativos de la modalidad y de las directrices establecidas por el ICBF, en la armonía con la política de estado para el desarrollo integral de la primera infancia “de cero a siempre”, en el servicio centros de desarrollo infantil en medio familiar y centro de desarrollo infantil
</t>
  </si>
  <si>
    <t xml:space="preserve">Prestar el servicio de educación inicial en el marco de la atención integral a mujeres gestantes, niñas y niños menores de 5 años, o hasta su ingreso al grado de transición, en conformidad con los manuales operativos de la modalidad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</si>
  <si>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transición, en conformidad con los manuales operativos de las modalidad y las directrices establecidas por el ICBF, en armonía con las políticas de estado, para el desarrollo integral de la primera infancia “de cero a Siempre”, en el servicio desarrollo infantil en medio familiar </t>
  </si>
  <si>
    <t xml:space="preserve"> 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</si>
  <si>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el servicio de atención Educación inicial y cuidado a niños y niñas menores de 5 años o hasta su ingreso al grado de transición con el fin de promover el desarrollo integral de la primera infancia con calidad, en conformidad con los lineamientos, manual operativo, las directrices parámetro y estándares establecidos por el ICBF en el marco de la estrategia de atención integral “De cero a Siempre”  </t>
  </si>
  <si>
    <t>0169-2020</t>
  </si>
  <si>
    <t>0411-2020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</si>
  <si>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</si>
  <si>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OBJETO DEL CONTRATO: 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</si>
  <si>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SI</t>
  </si>
  <si>
    <t>CAROLINA ANDREA MARTINEZ BETANCOURTH</t>
  </si>
  <si>
    <t>CARTAGENA BARRIO CENTRO HISTORICO EDIFICIO CONCASAPISO 7 OFICINA 706 A</t>
  </si>
  <si>
    <t>3012330343 - 6749148</t>
  </si>
  <si>
    <t>fundacionfundercar@gmail.com - fundenem@hotmail.com</t>
  </si>
  <si>
    <t>2021-13-10000286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</si>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</sst>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68" zoomScaleNormal="68"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806012901</v>
      </c>
      <c r="C20" s="5"/>
      <c r="D20" s="73"/>
      <c r="E20" s="5"/>
      <c r="F20" s="5"/>
      <c r="G20" s="5"/>
      <c r="H20" s="186"/>
      <c r="I20" s="149" t="s">
        <v>208</v>
      </c>
      <c r="J20" s="150" t="s">
        <v>239</v>
      </c>
      <c r="K20" s="151">
        <v>1131290500</v>
      </c>
      <c r="L20" s="152">
        <v>44191</v>
      </c>
      <c r="M20" s="152">
        <v>44561</v>
      </c>
      <c r="N20" s="135">
        <f>+(M20-L20)/30</f>
        <v>12.333333333333334</v>
      </c>
      <c r="O20" s="138"/>
      <c r="U20" s="134"/>
      <c r="V20" s="105">
        <f ca="1">NOW()</f>
        <v>44194.808816087963</v>
      </c>
      <c r="W20" s="105">
        <f ca="1">NOW()</f>
        <v>44194.808816087963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EDUCATIVA PARA EL DESARROLLO DE CARTAGENA Y REGION CARIBE</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42675</v>
      </c>
      <c r="F48" s="145">
        <v>42719</v>
      </c>
      <c r="G48" s="160">
        <f>IF(AND(E48&lt;&gt;"",F48&lt;&gt;""),((F48-E48)/30),"")</f>
        <v>1.4666666666666666</v>
      </c>
      <c r="H48" s="114" t="s">
        <v>2683</v>
      </c>
      <c r="I48" s="113" t="s">
        <v>208</v>
      </c>
      <c r="J48" s="113" t="s">
        <v>239</v>
      </c>
      <c r="K48" s="116">
        <v>306953955</v>
      </c>
      <c r="L48" s="115" t="s">
        <v>1148</v>
      </c>
      <c r="M48" s="117">
        <v>1</v>
      </c>
      <c r="N48" s="115" t="s">
        <v>27</v>
      </c>
      <c r="O48" s="115" t="s">
        <v>26</v>
      </c>
      <c r="P48" s="78"/>
    </row>
    <row r="49" spans="1:16" s="6" customFormat="1" ht="24.75" customHeight="1" x14ac:dyDescent="0.25">
      <c r="A49" s="143">
        <v>2</v>
      </c>
      <c r="B49" s="111" t="s">
        <v>2665</v>
      </c>
      <c r="C49" s="112" t="s">
        <v>31</v>
      </c>
      <c r="D49" s="110" t="s">
        <v>2677</v>
      </c>
      <c r="E49" s="145">
        <v>42720</v>
      </c>
      <c r="F49" s="145">
        <v>43084</v>
      </c>
      <c r="G49" s="160">
        <f t="shared" ref="G49:G50" si="2">IF(AND(E49&lt;&gt;"",F49&lt;&gt;""),((F49-E49)/30),"")</f>
        <v>12.133333333333333</v>
      </c>
      <c r="H49" s="114" t="s">
        <v>2684</v>
      </c>
      <c r="I49" s="113" t="s">
        <v>208</v>
      </c>
      <c r="J49" s="113" t="s">
        <v>239</v>
      </c>
      <c r="K49" s="116">
        <v>2885157861</v>
      </c>
      <c r="L49" s="115" t="s">
        <v>1148</v>
      </c>
      <c r="M49" s="117">
        <v>1</v>
      </c>
      <c r="N49" s="115" t="s">
        <v>27</v>
      </c>
      <c r="O49" s="115" t="s">
        <v>26</v>
      </c>
      <c r="P49" s="78"/>
    </row>
    <row r="50" spans="1:16" s="6" customFormat="1" ht="24.75" customHeight="1" x14ac:dyDescent="0.25">
      <c r="A50" s="143">
        <v>3</v>
      </c>
      <c r="B50" s="111" t="s">
        <v>2665</v>
      </c>
      <c r="C50" s="112" t="s">
        <v>31</v>
      </c>
      <c r="D50" s="110" t="s">
        <v>2678</v>
      </c>
      <c r="E50" s="145">
        <v>43087</v>
      </c>
      <c r="F50" s="145">
        <v>43312</v>
      </c>
      <c r="G50" s="160">
        <f t="shared" si="2"/>
        <v>7.5</v>
      </c>
      <c r="H50" s="119" t="s">
        <v>2685</v>
      </c>
      <c r="I50" s="113" t="s">
        <v>208</v>
      </c>
      <c r="J50" s="113" t="s">
        <v>239</v>
      </c>
      <c r="K50" s="116">
        <v>1168806423</v>
      </c>
      <c r="L50" s="115" t="s">
        <v>1148</v>
      </c>
      <c r="M50" s="117">
        <v>1</v>
      </c>
      <c r="N50" s="115" t="s">
        <v>27</v>
      </c>
      <c r="O50" s="115" t="s">
        <v>26</v>
      </c>
      <c r="P50" s="78"/>
    </row>
    <row r="51" spans="1:16" s="6" customFormat="1" ht="24.75" customHeight="1" outlineLevel="1" x14ac:dyDescent="0.25">
      <c r="A51" s="143">
        <v>4</v>
      </c>
      <c r="B51" s="111" t="s">
        <v>2665</v>
      </c>
      <c r="C51" s="112" t="s">
        <v>31</v>
      </c>
      <c r="D51" s="110" t="s">
        <v>2679</v>
      </c>
      <c r="E51" s="145">
        <v>43313</v>
      </c>
      <c r="F51" s="145">
        <v>43404</v>
      </c>
      <c r="G51" s="160">
        <f t="shared" ref="G51:G107" si="3">IF(AND(E51&lt;&gt;"",F51&lt;&gt;""),((F51-E51)/30),"")</f>
        <v>3.0333333333333332</v>
      </c>
      <c r="H51" s="114" t="s">
        <v>2686</v>
      </c>
      <c r="I51" s="113" t="s">
        <v>208</v>
      </c>
      <c r="J51" s="113" t="s">
        <v>239</v>
      </c>
      <c r="K51" s="116">
        <v>866658169</v>
      </c>
      <c r="L51" s="115" t="s">
        <v>1148</v>
      </c>
      <c r="M51" s="117">
        <v>1</v>
      </c>
      <c r="N51" s="115" t="s">
        <v>27</v>
      </c>
      <c r="O51" s="115" t="s">
        <v>1148</v>
      </c>
      <c r="P51" s="78"/>
    </row>
    <row r="52" spans="1:16" s="7" customFormat="1" ht="24.75" customHeight="1" outlineLevel="1" x14ac:dyDescent="0.25">
      <c r="A52" s="144">
        <v>5</v>
      </c>
      <c r="B52" s="111" t="s">
        <v>2665</v>
      </c>
      <c r="C52" s="112" t="s">
        <v>31</v>
      </c>
      <c r="D52" s="110" t="s">
        <v>2680</v>
      </c>
      <c r="E52" s="145">
        <v>43405</v>
      </c>
      <c r="F52" s="145">
        <v>43434</v>
      </c>
      <c r="G52" s="160">
        <f t="shared" si="3"/>
        <v>0.96666666666666667</v>
      </c>
      <c r="H52" s="119" t="s">
        <v>2687</v>
      </c>
      <c r="I52" s="113" t="s">
        <v>208</v>
      </c>
      <c r="J52" s="113" t="s">
        <v>239</v>
      </c>
      <c r="K52" s="116">
        <v>288886056</v>
      </c>
      <c r="L52" s="115" t="s">
        <v>1148</v>
      </c>
      <c r="M52" s="117">
        <v>1</v>
      </c>
      <c r="N52" s="115" t="s">
        <v>27</v>
      </c>
      <c r="O52" s="115" t="s">
        <v>1148</v>
      </c>
      <c r="P52" s="79"/>
    </row>
    <row r="53" spans="1:16" s="7" customFormat="1" ht="24.75" customHeight="1" outlineLevel="1" x14ac:dyDescent="0.25">
      <c r="A53" s="144">
        <v>6</v>
      </c>
      <c r="B53" s="111" t="s">
        <v>2665</v>
      </c>
      <c r="C53" s="112" t="s">
        <v>31</v>
      </c>
      <c r="D53" s="110" t="s">
        <v>2681</v>
      </c>
      <c r="E53" s="145">
        <v>43486</v>
      </c>
      <c r="F53" s="145">
        <v>43822</v>
      </c>
      <c r="G53" s="160">
        <f t="shared" si="3"/>
        <v>11.2</v>
      </c>
      <c r="H53" s="119" t="s">
        <v>2688</v>
      </c>
      <c r="I53" s="113" t="s">
        <v>208</v>
      </c>
      <c r="J53" s="113" t="s">
        <v>239</v>
      </c>
      <c r="K53" s="116">
        <v>3329056686</v>
      </c>
      <c r="L53" s="115" t="s">
        <v>1148</v>
      </c>
      <c r="M53" s="117">
        <v>1</v>
      </c>
      <c r="N53" s="115" t="s">
        <v>27</v>
      </c>
      <c r="O53" s="115" t="s">
        <v>1148</v>
      </c>
      <c r="P53" s="79"/>
    </row>
    <row r="54" spans="1:16" s="7" customFormat="1" ht="24.75" customHeight="1" outlineLevel="1" x14ac:dyDescent="0.25">
      <c r="A54" s="144">
        <v>7</v>
      </c>
      <c r="B54" s="111" t="s">
        <v>2665</v>
      </c>
      <c r="C54" s="112" t="s">
        <v>31</v>
      </c>
      <c r="D54" s="110" t="s">
        <v>2682</v>
      </c>
      <c r="E54" s="145">
        <v>42675</v>
      </c>
      <c r="F54" s="145">
        <v>42719</v>
      </c>
      <c r="G54" s="160">
        <f t="shared" si="3"/>
        <v>1.4666666666666666</v>
      </c>
      <c r="H54" s="114" t="s">
        <v>2689</v>
      </c>
      <c r="I54" s="113" t="s">
        <v>208</v>
      </c>
      <c r="J54" s="113" t="s">
        <v>223</v>
      </c>
      <c r="K54" s="118">
        <v>56517741</v>
      </c>
      <c r="L54" s="115" t="s">
        <v>1148</v>
      </c>
      <c r="M54" s="117">
        <v>1</v>
      </c>
      <c r="N54" s="115" t="s">
        <v>27</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2690</v>
      </c>
      <c r="E114" s="145">
        <v>43885</v>
      </c>
      <c r="F114" s="145">
        <v>44196</v>
      </c>
      <c r="G114" s="160">
        <f>IF(AND(E114&lt;&gt;"",F114&lt;&gt;""),((F114-E114)/30),"")</f>
        <v>10.366666666666667</v>
      </c>
      <c r="H114" s="122" t="s">
        <v>2692</v>
      </c>
      <c r="I114" s="121" t="s">
        <v>208</v>
      </c>
      <c r="J114" s="121" t="s">
        <v>239</v>
      </c>
      <c r="K114" s="123">
        <v>2154675872</v>
      </c>
      <c r="L114" s="100">
        <f>+IF(AND(K114&gt;0,O114="Ejecución"),(K114/877802)*Tabla28[[#This Row],[% participación]],IF(AND(K114&gt;0,O114&lt;&gt;"Ejecución"),"-",""))</f>
        <v>2454.6262961351194</v>
      </c>
      <c r="M114" s="124" t="s">
        <v>1148</v>
      </c>
      <c r="N114" s="173">
        <v>1</v>
      </c>
      <c r="O114" s="162" t="s">
        <v>1150</v>
      </c>
      <c r="P114" s="78"/>
    </row>
    <row r="115" spans="1:16" s="6" customFormat="1" ht="24.75" customHeight="1" x14ac:dyDescent="0.25">
      <c r="A115" s="143">
        <v>2</v>
      </c>
      <c r="B115" s="161" t="s">
        <v>2665</v>
      </c>
      <c r="C115" s="163" t="s">
        <v>31</v>
      </c>
      <c r="D115" s="63" t="s">
        <v>2691</v>
      </c>
      <c r="E115" s="145">
        <v>44139</v>
      </c>
      <c r="F115" s="145">
        <v>44196</v>
      </c>
      <c r="G115" s="160">
        <f t="shared" ref="G115:G116" si="4">IF(AND(E115&lt;&gt;"",F115&lt;&gt;""),((F115-E115)/30),"")</f>
        <v>1.9</v>
      </c>
      <c r="H115" s="64" t="s">
        <v>2693</v>
      </c>
      <c r="I115" s="63" t="s">
        <v>208</v>
      </c>
      <c r="J115" s="63" t="s">
        <v>239</v>
      </c>
      <c r="K115" s="68">
        <v>244471280</v>
      </c>
      <c r="L115" s="100">
        <f>+IF(AND(K115&gt;0,O115="Ejecución"),(K115/877802)*Tabla28[[#This Row],[% participación]],IF(AND(K115&gt;0,O115&lt;&gt;"Ejecución"),"-",""))</f>
        <v>278.50389951264634</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2694</v>
      </c>
      <c r="E167" s="8"/>
      <c r="F167" s="5"/>
      <c r="G167" s="107" t="s">
        <v>2694</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41974</v>
      </c>
      <c r="D193" s="5"/>
      <c r="E193" s="126">
        <v>1864</v>
      </c>
      <c r="F193" s="5"/>
      <c r="G193" s="5"/>
      <c r="H193" s="147" t="s">
        <v>2695</v>
      </c>
      <c r="J193" s="5"/>
      <c r="K193" s="127">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2696</v>
      </c>
      <c r="L211" s="21"/>
      <c r="M211" s="21"/>
      <c r="N211" s="21"/>
      <c r="O211" s="8"/>
    </row>
    <row r="212" spans="1:15" x14ac:dyDescent="0.25">
      <c r="A212" s="9"/>
      <c r="B212" s="27" t="s">
        <v>2619</v>
      </c>
      <c r="C212" s="147" t="s">
        <v>2695</v>
      </c>
      <c r="D212" s="21"/>
      <c r="G212" s="27" t="s">
        <v>2621</v>
      </c>
      <c r="H212" s="148" t="s">
        <v>2697</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155" scale="14" fitToWidth="0" orientation="portrait"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carolina martinez</cp:lastModifiedBy>
  <cp:lastPrinted>2020-12-29T18:22:19Z</cp:lastPrinted>
  <dcterms:created xsi:type="dcterms:W3CDTF">2020-10-14T21:57:42Z</dcterms:created>
  <dcterms:modified xsi:type="dcterms:W3CDTF">2020-12-30T00:26:22Z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