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3256" windowHeight="120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<sst xmlns="http://schemas.openxmlformats.org/spreadsheetml/2006/main" count="3174" uniqueCount="2718">
  <si>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</si>
  <si>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</si>
  <si>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</si>
  <si>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</si>
  <si>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</si>
  <si>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</si>
  <si>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</si>
  <si>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</si>
  <si>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</si>
  <si>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</si>
  <si>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</si>
  <si>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</si>
  <si>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</si>
  <si>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</si>
  <si>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</si>
  <si>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</si>
  <si>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</si>
  <si>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</si>
  <si>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</si>
  <si>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</si>
  <si>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</si>
  <si>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</si>
  <si>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</si>
  <si>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</si>
  <si>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</si>
  <si>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</si>
  <si>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</si>
  <si>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</si>
  <si>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</si>
  <si>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</si>
  <si>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</si>
  <si>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</si>
  <si>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</si>
  <si>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</si>
  <si>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</si>
  <si>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</si>
  <si>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</si>
  <si>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</si>
  <si>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</si>
  <si>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</si>
  <si>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</si>
  <si>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</si>
  <si>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</si>
  <si>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</si>
  <si>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</si>
  <si>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</si>
  <si>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</si>
  <si>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</si>
  <si>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</si>
  <si>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</si>
  <si>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</si>
  <si>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</si>
  <si>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</si>
  <si>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</si>
  <si>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</si>
  <si>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</si>
  <si>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</si>
  <si>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</si>
  <si>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</si>
  <si>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</si>
  <si>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</si>
  <si>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</si>
  <si>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</si>
  <si>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</si>
  <si>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</si>
  <si>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</si>
  <si>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</si>
  <si>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</si>
  <si>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</si>
  <si>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</si>
  <si>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</si>
  <si>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</si>
  <si>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</si>
  <si>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</si>
  <si>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</si>
  <si>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</si>
  <si>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</si>
  <si>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</si>
  <si>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</si>
  <si>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</si>
  <si>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</si>
  <si>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</si>
  <si>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</si>
  <si>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</si>
  <si>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</si>
  <si>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</si>
  <si>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</si>
  <si>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</si>
  <si>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</si>
  <si>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</si>
  <si>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</si>
  <si>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</si>
  <si>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</si>
  <si>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</si>
  <si>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</si>
  <si>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</si>
  <si>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</si>
  <si>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</si>
  <si>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</si>
  <si>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</si>
  <si>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</si>
  <si>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</si>
  <si>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</si>
  <si>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</si>
  <si>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</si>
  <si>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</si>
  <si>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</si>
  <si>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</si>
  <si>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</si>
  <si>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</si>
  <si>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</si>
  <si>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</si>
  <si>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</si>
  <si>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</si>
  <si>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</si>
  <si>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</si>
  <si>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</si>
  <si>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</si>
  <si>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</si>
  <si>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</si>
  <si>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</si>
  <si>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</si>
  <si>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</si>
  <si>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</si>
  <si>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</si>
  <si>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</si>
  <si>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</si>
  <si>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</si>
  <si>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</si>
  <si>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</si>
  <si>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</si>
  <si>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</si>
  <si>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</si>
  <si>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</si>
  <si>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</si>
  <si>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</si>
  <si>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</si>
  <si>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</si>
  <si>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</si>
  <si>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</si>
  <si>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</si>
  <si>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</si>
  <si>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</si>
  <si>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</si>
  <si>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</si>
  <si>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</si>
  <si>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</si>
  <si>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</si>
  <si>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</si>
  <si>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</si>
  <si>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</si>
  <si>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</si>
  <si>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</si>
  <si>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</si>
  <si>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</si>
  <si>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</si>
  <si>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</si>
  <si>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</si>
  <si>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</si>
  <si>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</si>
  <si>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</si>
  <si>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</si>
  <si>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</si>
  <si>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</si>
  <si>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</si>
  <si>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</si>
  <si>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</si>
  <si>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</si>
  <si>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</si>
  <si>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</si>
  <si>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</si>
  <si>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</si>
  <si>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</si>
  <si>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</si>
  <si>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</si>
  <si>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</si>
  <si>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</si>
  <si>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</si>
  <si>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</si>
  <si>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</si>
  <si>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</si>
  <si>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</si>
  <si>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</si>
  <si>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</si>
  <si>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</si>
  <si>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</si>
  <si>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</si>
  <si>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</si>
  <si>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</si>
  <si>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</si>
  <si>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</si>
  <si>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</si>
  <si>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</si>
  <si>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</si>
  <si>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</si>
  <si>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</si>
  <si>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</si>
  <si>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</si>
  <si>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</si>
  <si>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</si>
  <si>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</si>
  <si>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</si>
  <si>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</si>
  <si>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</si>
  <si>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</si>
  <si>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</si>
  <si>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</si>
  <si>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</si>
  <si>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</si>
  <si>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</si>
  <si>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</si>
  <si>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</si>
  <si>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</si>
  <si>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</si>
  <si>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</si>
  <si>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</si>
  <si>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</si>
  <si>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</si>
  <si>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</si>
  <si>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</si>
  <si>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</si>
  <si>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</si>
  <si>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</si>
  <si>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</si>
  <si>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</si>
  <si>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</si>
  <si>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</si>
  <si>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</si>
  <si>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</si>
  <si>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</si>
  <si>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</si>
  <si>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</si>
  <si>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</si>
  <si>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</si>
  <si>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</si>
  <si>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</si>
  <si>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</si>
  <si>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</si>
  <si>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</si>
  <si>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</si>
  <si>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</si>
  <si>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</si>
  <si>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</si>
  <si>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</si>
  <si>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</si>
  <si>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</si>
  <si>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</si>
  <si>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</si>
  <si>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</si>
  <si>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</si>
  <si>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</si>
  <si>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</si>
  <si>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</si>
  <si>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</si>
  <si>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</si>
  <si>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</si>
  <si>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</si>
  <si>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</si>
  <si>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</si>
  <si>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</si>
  <si>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</si>
  <si>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</si>
  <si>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</si>
  <si>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</si>
  <si>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</si>
  <si>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</si>
  <si>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</si>
  <si>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</si>
  <si>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</si>
  <si>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</si>
  <si>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</si>
  <si>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</si>
  <si>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</si>
  <si>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</si>
  <si>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</si>
  <si>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</si>
  <si>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</si>
  <si>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</si>
  <si>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</si>
  <si>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</si>
  <si>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</si>
  <si>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</si>
  <si>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</si>
  <si>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</si>
  <si>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</si>
  <si>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</si>
  <si>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</si>
  <si>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</si>
  <si>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</si>
  <si>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</si>
  <si>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</si>
  <si>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</si>
  <si>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</si>
  <si>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</si>
  <si>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</si>
  <si>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</si>
  <si>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</si>
  <si>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</si>
  <si>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</si>
  <si>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</si>
  <si>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</si>
  <si>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</si>
  <si>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</si>
  <si>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</si>
  <si>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</si>
  <si>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</si>
  <si>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</si>
  <si>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</si>
  <si>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</si>
  <si>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</si>
  <si>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</si>
  <si>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</si>
  <si>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</si>
  <si>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</si>
  <si>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</si>
  <si>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</si>
  <si>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</si>
  <si>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</si>
  <si>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</si>
  <si>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</si>
  <si>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</si>
  <si>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</si>
  <si>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</si>
  <si>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</si>
  <si>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</si>
  <si>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</si>
  <si>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</si>
  <si>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</si>
  <si>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</si>
  <si>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</si>
  <si>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</si>
  <si>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</si>
  <si>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</si>
  <si>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</si>
  <si>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</si>
  <si>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</si>
  <si>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</si>
  <si>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</si>
  <si>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</si>
  <si>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</si>
  <si>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</si>
  <si>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</si>
  <si>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</si>
  <si>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</si>
  <si>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</si>
  <si>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</si>
  <si>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</si>
  <si>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</si>
  <si>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</si>
  <si>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</si>
  <si>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</si>
  <si>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</si>
  <si>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</si>
  <si>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</si>
  <si>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</si>
  <si>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</si>
  <si>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</si>
  <si>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</si>
  <si>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</si>
  <si>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</si>
  <si>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</si>
  <si>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</si>
  <si>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</si>
  <si>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</si>
  <si>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</si>
  <si>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</si>
  <si>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</si>
  <si>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</si>
  <si>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</si>
  <si>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</si>
  <si>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</si>
  <si>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</si>
  <si>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</si>
  <si>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</si>
  <si>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</si>
  <si>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</si>
  <si>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</si>
  <si>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</si>
  <si>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</si>
  <si>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</si>
  <si>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</si>
  <si>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</si>
  <si>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</si>
  <si>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</si>
  <si>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</si>
  <si>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</si>
  <si>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</si>
  <si>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</si>
  <si>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</si>
  <si>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</si>
  <si>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</si>
  <si>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</si>
  <si>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</si>
  <si>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</si>
  <si>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</si>
  <si>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</si>
  <si>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</si>
  <si>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</si>
  <si>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</si>
  <si>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</si>
  <si>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</si>
  <si>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</si>
  <si>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</si>
  <si>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</si>
  <si>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</si>
  <si>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</si>
  <si>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</si>
  <si>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</si>
  <si>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</si>
  <si>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</si>
  <si>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</si>
  <si>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</si>
  <si>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</si>
  <si>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</si>
  <si>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</si>
  <si>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</si>
  <si>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</si>
  <si>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</si>
  <si>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</si>
  <si>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</si>
  <si>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</si>
  <si>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</si>
  <si>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</si>
  <si>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</si>
  <si>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</si>
  <si>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</si>
  <si>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</si>
  <si>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</si>
  <si>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</si>
  <si>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</si>
  <si>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</si>
  <si>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</si>
  <si>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</si>
  <si>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</si>
  <si>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</si>
  <si>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</si>
  <si>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</si>
  <si>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</si>
  <si>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</si>
  <si>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</si>
  <si>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</si>
  <si>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</si>
  <si>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</si>
  <si>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</si>
  <si>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</si>
  <si>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</si>
  <si>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</si>
  <si>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</si>
  <si>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</si>
  <si>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</si>
  <si>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</si>
  <si>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</si>
  <si>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</si>
  <si>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</si>
  <si>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</si>
  <si>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</si>
  <si>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</si>
  <si>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</si>
  <si>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</si>
  <si>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</si>
  <si>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</si>
  <si>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</si>
  <si>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</si>
  <si>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</si>
  <si>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</si>
  <si>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</si>
  <si>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</si>
  <si>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</si>
  <si>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</si>
  <si>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</si>
  <si>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</si>
  <si>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</si>
  <si>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</si>
  <si>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</si>
  <si>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</si>
  <si>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</si>
  <si>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</si>
  <si>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</si>
  <si>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</si>
  <si>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</si>
  <si>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</si>
  <si>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</si>
  <si>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</si>
  <si>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</si>
  <si>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</si>
  <si>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</si>
  <si>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</si>
  <si>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</si>
  <si>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</si>
  <si>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</si>
  <si>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</si>
  <si>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</si>
  <si>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</si>
  <si>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</si>
  <si>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</si>
  <si>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</si>
  <si>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</si>
  <si>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</si>
  <si>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</si>
  <si>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</si>
  <si>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</si>
  <si>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</si>
  <si>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</si>
  <si>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</si>
  <si>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</si>
  <si>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</si>
  <si>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</si>
  <si>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</si>
  <si>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</si>
  <si>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</si>
  <si>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</si>
  <si>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</si>
  <si>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</si>
  <si>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</si>
  <si>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</si>
  <si>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</si>
  <si>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</si>
  <si>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</si>
  <si>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</si>
  <si>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</si>
  <si>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</si>
  <si>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</si>
  <si>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</si>
  <si>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</si>
  <si>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</si>
  <si>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</si>
  <si>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</si>
  <si>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</si>
  <si>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</si>
  <si>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</si>
  <si>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</si>
  <si>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</si>
  <si>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</si>
  <si>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</si>
  <si>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</si>
  <si>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</si>
  <si>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</si>
  <si>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</si>
  <si>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</si>
  <si>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</si>
  <si>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</si>
  <si>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</si>
  <si>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</si>
  <si>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</si>
  <si>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</si>
  <si>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</si>
  <si>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</si>
  <si>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</si>
  <si>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</si>
  <si>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</si>
  <si>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</si>
  <si>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</si>
  <si>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</si>
  <si>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</si>
  <si>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</si>
  <si>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</si>
  <si>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</si>
  <si>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</si>
  <si>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</si>
  <si>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</si>
  <si>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</si>
  <si>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</si>
  <si>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</si>
  <si>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</si>
  <si>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</si>
  <si>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</si>
  <si>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</si>
  <si>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</si>
  <si>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</si>
  <si>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</si>
  <si>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</si>
  <si>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</si>
  <si>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</si>
  <si>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</si>
  <si>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</si>
  <si>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</si>
  <si>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</si>
  <si>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</si>
  <si>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</si>
  <si>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</si>
  <si>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</si>
  <si>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</si>
  <si>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</si>
  <si>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</si>
  <si>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</si>
  <si>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</si>
  <si>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</si>
  <si>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</si>
  <si>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</si>
  <si>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</si>
  <si>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</si>
  <si>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</si>
  <si>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</si>
  <si>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</si>
  <si>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</si>
  <si>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</si>
  <si>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</si>
  <si>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</si>
  <si>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</si>
  <si>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</si>
  <si>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</si>
  <si>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</si>
  <si>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</si>
  <si>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</si>
  <si>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</si>
  <si>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</si>
  <si>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</si>
  <si>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</si>
  <si>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</si>
  <si>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</si>
  <si>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</si>
  <si>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</si>
  <si>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</si>
  <si>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</si>
  <si>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</si>
  <si>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</si>
  <si>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</si>
  <si>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</si>
  <si>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</si>
  <si>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</si>
  <si>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</si>
  <si>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</si>
  <si>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</si>
  <si>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</si>
  <si>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</si>
  <si>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</si>
  <si>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</si>
  <si>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</si>
  <si>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</si>
  <si>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</si>
  <si>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</si>
  <si>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</si>
  <si>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</si>
  <si>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</si>
  <si>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</si>
  <si>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</si>
  <si>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</si>
  <si>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</si>
  <si>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</si>
  <si>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</si>
  <si>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</si>
  <si>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</si>
  <si>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</si>
  <si>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</si>
  <si>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</si>
  <si>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</si>
  <si>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</si>
  <si>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</si>
  <si>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</si>
  <si>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</si>
  <si>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</si>
  <si>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</si>
  <si>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</si>
  <si>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</si>
  <si>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</si>
  <si>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</si>
  <si>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</si>
  <si>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</si>
  <si>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</si>
  <si>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</si>
  <si>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</si>
  <si>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</si>
  <si>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</si>
  <si>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</si>
  <si>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</si>
  <si>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</si>
  <si>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</si>
  <si>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</si>
  <si>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</si>
  <si>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</si>
  <si>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</si>
  <si>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</si>
  <si>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</si>
  <si>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</si>
  <si>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</si>
  <si>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</si>
  <si>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</si>
  <si>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</si>
  <si>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</si>
  <si>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</si>
  <si>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</si>
  <si>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</si>
  <si>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</si>
  <si>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</si>
  <si>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</si>
  <si>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</si>
  <si>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</si>
  <si>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</si>
  <si>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</si>
  <si>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</si>
  <si>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</si>
  <si>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</si>
  <si>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</si>
  <si>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</si>
  <si>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</si>
  <si>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</si>
  <si>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</si>
  <si>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</si>
  <si>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</si>
  <si>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</si>
  <si>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</si>
  <si>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</si>
  <si>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</si>
  <si>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</si>
  <si>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</si>
  <si>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</si>
  <si>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</si>
  <si>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</si>
  <si>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</si>
  <si>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</si>
  <si>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</si>
  <si>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</si>
  <si>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</si>
  <si>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</si>
  <si>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</si>
  <si>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</si>
  <si>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</si>
  <si>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</si>
  <si>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</si>
  <si>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</si>
  <si>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</si>
  <si>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</si>
  <si>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</si>
  <si>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</si>
  <si>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</si>
  <si>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</si>
  <si>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</si>
  <si>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</si>
  <si>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</si>
  <si>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</si>
  <si>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</si>
  <si>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</si>
  <si>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</si>
  <si>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</si>
  <si>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</si>
  <si>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</si>
  <si>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</si>
  <si>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</si>
  <si>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</si>
  <si>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</si>
  <si>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</si>
  <si>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</si>
  <si>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</si>
  <si>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</si>
  <si>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</si>
  <si>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</si>
  <si>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</si>
  <si>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</si>
  <si>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</si>
  <si>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</si>
  <si>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</si>
  <si>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</si>
  <si>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</si>
  <si>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</si>
  <si>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</si>
  <si>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</si>
  <si>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</si>
  <si>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</si>
  <si>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</si>
  <si>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</si>
  <si>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</si>
  <si>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</si>
  <si>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</si>
  <si>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</si>
  <si>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</si>
  <si>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</si>
  <si>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</si>
  <si>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</si>
  <si>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</si>
  <si>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</si>
  <si>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</si>
  <si>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</si>
  <si>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</si>
  <si>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</si>
  <si>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</si>
  <si>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</si>
  <si>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</si>
  <si>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</si>
  <si>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</si>
  <si>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</si>
  <si>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</si>
  <si>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</si>
  <si>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</si>
  <si>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</si>
  <si>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</si>
  <si>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</si>
  <si>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</si>
  <si>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</si>
  <si>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</si>
  <si>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</si>
  <si>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</si>
  <si>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</si>
  <si>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</si>
  <si>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</si>
  <si>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</si>
  <si>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</si>
  <si>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</si>
  <si>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</si>
  <si>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</si>
  <si>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</si>
  <si>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</si>
  <si>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</si>
  <si>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</si>
  <si>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</si>
  <si>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</si>
  <si>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</si>
  <si>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</si>
  <si>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</si>
  <si>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</si>
  <si>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</si>
  <si>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</si>
  <si>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</si>
  <si>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</si>
  <si>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</si>
  <si>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</si>
  <si>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</si>
  <si>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</si>
  <si>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</si>
  <si>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</si>
  <si>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</si>
  <si>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</si>
  <si>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</si>
  <si>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</si>
  <si>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</si>
  <si>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</si>
  <si>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</si>
  <si>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</si>
  <si>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</si>
  <si>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</si>
  <si>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</si>
  <si>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</si>
  <si>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</si>
  <si>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</si>
  <si>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</si>
  <si>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</si>
  <si>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</si>
  <si>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</si>
  <si>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</si>
  <si>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</si>
  <si>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</si>
  <si>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</si>
  <si>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</si>
  <si>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</si>
  <si>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</si>
  <si>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</si>
  <si>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</si>
  <si>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</si>
  <si>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</si>
  <si>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</si>
  <si>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</si>
  <si>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</si>
  <si>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</si>
  <si>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</si>
  <si>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</si>
  <si>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</si>
  <si>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</si>
  <si>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</si>
  <si>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</si>
  <si>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</si>
  <si>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</si>
  <si>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</si>
  <si>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</si>
  <si>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</si>
  <si>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</si>
  <si>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</si>
  <si>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</si>
  <si>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</si>
  <si>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</si>
  <si>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</si>
  <si>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</si>
  <si>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</si>
  <si>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</si>
  <si>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</si>
  <si>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</si>
  <si>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</si>
  <si>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</si>
  <si>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</si>
  <si>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</si>
  <si>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</si>
  <si>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</si>
  <si>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</si>
  <si>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</si>
  <si>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</si>
  <si>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</si>
  <si>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</si>
  <si>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</si>
  <si>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</si>
  <si>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</si>
  <si>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</si>
  <si>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</si>
  <si>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</si>
  <si>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</si>
  <si>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</si>
  <si>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</si>
  <si>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</si>
  <si>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</si>
  <si>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</si>
  <si>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</si>
  <si>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</si>
  <si>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</si>
  <si>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</si>
  <si>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</si>
  <si>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</si>
  <si>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</si>
  <si>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</si>
  <si>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</si>
  <si>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</si>
  <si>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</si>
  <si>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</si>
  <si>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</si>
  <si>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</si>
  <si>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</si>
  <si>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</si>
  <si>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</si>
  <si>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</si>
  <si>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</si>
  <si>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</si>
  <si>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</si>
  <si>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</si>
  <si>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</si>
  <si>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</si>
  <si>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</si>
  <si>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</si>
  <si>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</si>
  <si>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</si>
  <si>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</si>
  <si>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</si>
  <si>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</si>
  <si>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</si>
  <si>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</si>
  <si>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</si>
  <si>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</si>
  <si>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</si>
  <si>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</si>
  <si>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</si>
  <si>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</si>
  <si>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</si>
  <si>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</si>
  <si>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</si>
  <si>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</si>
  <si>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</si>
  <si>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</si>
  <si>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</si>
  <si>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</si>
  <si>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</si>
  <si>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</si>
  <si>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</si>
  <si>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</si>
  <si>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</si>
  <si>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</si>
  <si>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</si>
  <si>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</si>
  <si>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</si>
  <si>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</si>
  <si>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</si>
  <si>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</si>
  <si>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</si>
  <si>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</si>
  <si>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</si>
  <si>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</si>
  <si>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</si>
  <si>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</si>
  <si>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</si>
  <si>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</si>
  <si>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</si>
  <si>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</si>
  <si>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</si>
  <si>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</si>
  <si>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</si>
  <si>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</si>
  <si>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</si>
  <si>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</si>
  <si>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</si>
  <si>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</si>
  <si>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</si>
  <si>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</si>
  <si>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</si>
  <si>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</si>
  <si>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</si>
  <si>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</si>
  <si>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</si>
  <si>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</si>
  <si>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</si>
  <si>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</si>
  <si>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</si>
  <si>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</si>
  <si>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</si>
  <si>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</si>
  <si>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</si>
  <si>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</si>
  <si>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</si>
  <si>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</si>
  <si>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</si>
  <si>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</si>
  <si>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</si>
  <si>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</si>
  <si>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</si>
  <si>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</si>
  <si>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</si>
  <si>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</si>
  <si>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</si>
  <si>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</si>
  <si>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</si>
  <si>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</si>
  <si>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</si>
  <si>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</si>
  <si>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</si>
  <si>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</si>
  <si>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</si>
  <si>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</si>
  <si>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</si>
  <si>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</si>
  <si>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</si>
  <si>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</si>
  <si>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</si>
  <si>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</si>
  <si>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</si>
  <si>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</si>
  <si>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</si>
  <si>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</si>
  <si>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</si>
  <si>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</si>
  <si>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</si>
  <si>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</si>
  <si>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</si>
  <si>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</si>
  <si>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</si>
  <si>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</si>
  <si>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</si>
  <si>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</si>
  <si>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</si>
  <si>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</si>
  <si>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</si>
  <si>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</si>
  <si>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</si>
  <si>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</si>
  <si>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</si>
  <si>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</si>
  <si>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</si>
  <si>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</si>
  <si>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</si>
  <si>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</si>
  <si>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</si>
  <si>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</si>
  <si>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</si>
  <si>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</si>
  <si>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</si>
  <si>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</si>
  <si>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</si>
  <si>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</si>
  <si>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</si>
  <si>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</si>
  <si>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</si>
  <si>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</si>
  <si>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</si>
  <si>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</si>
  <si>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</si>
  <si>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</si>
  <si>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</si>
  <si>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</si>
  <si>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</si>
  <si>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</si>
  <si>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</si>
  <si>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</si>
  <si>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</si>
  <si>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</si>
  <si>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</si>
  <si>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</si>
  <si>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</si>
  <si>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</si>
  <si>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</si>
  <si>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</si>
  <si>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</si>
  <si>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</si>
  <si>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</si>
  <si>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</si>
  <si>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</si>
  <si>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</si>
  <si>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</si>
  <si>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</si>
  <si>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</si>
  <si>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</si>
  <si>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</si>
  <si>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</si>
  <si>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</si>
  <si>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</si>
  <si>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</si>
  <si>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</si>
  <si>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</si>
  <si>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</si>
  <si>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</si>
  <si>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</si>
  <si>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</si>
  <si>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</si>
  <si>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</si>
  <si>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</si>
  <si>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</si>
  <si>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</si>
  <si>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</si>
  <si>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</si>
  <si>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</si>
  <si>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</si>
  <si>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</si>
  <si>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</si>
  <si>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</si>
  <si>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</si>
  <si>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</si>
  <si>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</si>
  <si>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</si>
  <si>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</si>
  <si>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</si>
  <si>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</si>
  <si>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</si>
  <si>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</si>
  <si>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</si>
  <si>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</si>
  <si>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</si>
  <si>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</si>
  <si>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</si>
  <si>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</si>
  <si>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</si>
  <si>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</si>
  <si>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</si>
  <si>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</si>
  <si>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</si>
  <si>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</si>
  <si>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</si>
  <si>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</si>
  <si>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</si>
  <si>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</si>
  <si>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</si>
  <si>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</si>
  <si>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</si>
  <si>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</si>
  <si>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</si>
  <si>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</si>
  <si>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</si>
  <si>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</si>
  <si>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</si>
  <si>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</si>
  <si>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</si>
  <si>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</si>
  <si>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</si>
  <si>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</si>
  <si>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</si>
  <si>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</si>
  <si>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</si>
  <si>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</si>
  <si>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</si>
  <si>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</si>
  <si>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</si>
  <si>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</si>
  <si>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</si>
  <si>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</si>
  <si>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</si>
  <si>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</si>
  <si>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</si>
  <si>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</si>
  <si>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</si>
  <si>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</si>
  <si>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</si>
  <si>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</si>
  <si>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</si>
  <si>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</si>
  <si>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</si>
  <si>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</si>
  <si>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</si>
  <si>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</si>
  <si>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</si>
  <si>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</si>
  <si>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</si>
  <si>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</si>
  <si>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</si>
  <si>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</si>
  <si>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</si>
  <si>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</si>
  <si>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</si>
  <si>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</si>
  <si>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</si>
  <si>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</si>
  <si>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</si>
  <si>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</si>
  <si>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</si>
  <si>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</si>
  <si>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</si>
  <si>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</si>
  <si>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</si>
  <si>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</si>
  <si>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</si>
  <si>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</si>
  <si>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</si>
  <si>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</si>
  <si>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</si>
  <si>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</si>
  <si>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</si>
  <si>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</si>
  <si>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</si>
  <si>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</si>
  <si>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</si>
  <si>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</si>
  <si>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</si>
  <si>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</si>
  <si>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</si>
  <si>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</si>
  <si>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</si>
  <si>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</si>
  <si>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</si>
  <si>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</si>
  <si>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</si>
  <si>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</si>
  <si>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</si>
  <si>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</si>
  <si>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</si>
  <si>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</si>
  <si>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</si>
  <si>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</si>
  <si>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</si>
  <si>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</si>
  <si>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</si>
  <si>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</si>
  <si>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</si>
  <si>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</si>
  <si>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</si>
  <si>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</si>
  <si>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</si>
  <si>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</si>
  <si>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</si>
  <si>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</si>
  <si>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</si>
  <si>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</si>
  <si>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</si>
  <si>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</si>
  <si>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</si>
  <si>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</si>
  <si>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</si>
  <si>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</si>
  <si>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</si>
  <si>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</si>
  <si>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</si>
  <si>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</si>
  <si>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</si>
  <si>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</si>
  <si>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</si>
  <si>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</si>
  <si>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</si>
  <si>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</si>
  <si>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</si>
  <si>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</si>
  <si>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</si>
  <si>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</si>
  <si>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</si>
  <si>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</si>
  <si>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</si>
  <si>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</si>
  <si>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</si>
  <si>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</si>
  <si>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</si>
  <si>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</si>
  <si>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</si>
  <si>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</si>
  <si>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</si>
  <si>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</si>
  <si>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</si>
  <si>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</si>
  <si>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</si>
  <si>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</si>
  <si>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</si>
  <si>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</si>
  <si>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</si>
  <si>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</si>
  <si>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</si>
  <si>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</si>
  <si>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</si>
  <si>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</si>
  <si>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</si>
  <si>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</si>
  <si>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</si>
  <si>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</si>
  <si>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</si>
  <si>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</si>
  <si>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</si>
  <si>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</si>
  <si>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</si>
  <si>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</si>
  <si>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</si>
  <si>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</si>
  <si>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</si>
  <si>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</si>
  <si>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</si>
  <si>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</si>
  <si>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</si>
  <si>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</si>
  <si>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</si>
  <si>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</si>
  <si>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</si>
  <si>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</si>
  <si>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</si>
  <si>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</si>
  <si>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</si>
  <si>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</si>
  <si>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</si>
  <si>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</si>
  <si>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</si>
  <si>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</si>
  <si>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</si>
  <si>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</si>
  <si>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</si>
  <si>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</si>
  <si>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</si>
  <si>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</si>
  <si>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</si>
  <si>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</si>
  <si>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</si>
  <si>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</si>
  <si>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</si>
  <si>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</si>
  <si>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</si>
  <si>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</si>
  <si>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</si>
  <si>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</si>
  <si>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</si>
  <si>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</si>
  <si>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</si>
  <si>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</si>
  <si>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</si>
  <si>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</si>
  <si>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</si>
  <si>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</si>
  <si>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</si>
  <si>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</si>
  <si>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</si>
  <si>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</si>
  <si>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</si>
  <si>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</si>
  <si>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</si>
  <si>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</si>
  <si>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</si>
  <si>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</si>
  <si>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</si>
  <si>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</si>
  <si>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</si>
  <si>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</si>
  <si>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</si>
  <si>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</si>
  <si>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</si>
  <si>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</si>
  <si>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</si>
  <si>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</si>
  <si>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</si>
  <si>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</si>
  <si>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</si>
  <si>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</si>
  <si>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</si>
  <si>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</si>
  <si>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</si>
  <si>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</si>
  <si>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</si>
  <si>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</si>
  <si>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</si>
  <si>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</si>
  <si>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</si>
  <si>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</si>
  <si>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</si>
  <si>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</si>
  <si>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</si>
  <si>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</si>
  <si>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</si>
  <si>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</si>
  <si>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</si>
  <si>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</si>
  <si>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</si>
  <si>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</si>
  <si>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</si>
  <si>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</si>
  <si>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</si>
  <si>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</si>
  <si>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</si>
  <si>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</si>
  <si>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</si>
  <si>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</si>
  <si>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</si>
  <si>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</si>
  <si>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</si>
  <si>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</si>
  <si>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</si>
  <si>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</si>
  <si>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</si>
  <si>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</si>
  <si>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</si>
  <si>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</si>
  <si>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</si>
  <si>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</si>
  <si>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</si>
  <si>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</si>
  <si>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</si>
  <si>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</si>
  <si>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</si>
  <si>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</si>
  <si>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</si>
  <si>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</si>
  <si>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</si>
  <si>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</si>
  <si>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</si>
  <si>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</si>
  <si>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</si>
  <si>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</si>
  <si>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</si>
  <si>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</si>
  <si>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</si>
  <si>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</si>
  <si>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</si>
  <si>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</si>
  <si>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</si>
  <si>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</si>
  <si>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</si>
  <si>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</si>
  <si>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</si>
  <si>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</si>
  <si>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</si>
  <si>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</si>
  <si>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</si>
  <si>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</si>
  <si>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</si>
  <si>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</si>
  <si>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</si>
  <si>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</si>
  <si>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</si>
  <si>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</si>
  <si>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</si>
  <si>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</si>
  <si>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</si>
  <si>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</si>
  <si>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</si>
  <si>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</si>
  <si>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</si>
  <si>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</si>
  <si>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</si>
  <si>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</si>
  <si>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</si>
  <si>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</si>
  <si>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</si>
  <si>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</si>
  <si>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</si>
  <si>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</si>
  <si>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</si>
  <si>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</si>
  <si>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</si>
  <si>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</si>
  <si>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</si>
  <si>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</si>
  <si>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</si>
  <si>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</si>
  <si>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</si>
  <si>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</si>
  <si>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</si>
  <si>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</si>
  <si>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</si>
  <si>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</si>
  <si>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</si>
  <si>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</si>
  <si>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</si>
  <si>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</si>
  <si>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</si>
  <si>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</si>
  <si>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</si>
  <si>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</si>
  <si>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</si>
  <si>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</si>
  <si>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</si>
  <si>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</si>
  <si>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</si>
  <si>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</si>
  <si>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</si>
  <si>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</si>
  <si>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</si>
  <si>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</si>
  <si>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</si>
  <si>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</si>
  <si>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</si>
  <si>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</si>
  <si>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</si>
  <si>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</si>
  <si>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</si>
  <si>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</si>
  <si>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</si>
  <si>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</si>
  <si>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</si>
  <si>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</si>
  <si>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</si>
  <si>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</si>
  <si>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</si>
  <si>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</si>
  <si>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</si>
  <si>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</si>
  <si>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</si>
  <si>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</si>
  <si>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</si>
  <si>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</si>
  <si>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</si>
  <si>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</si>
  <si>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</si>
  <si>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</si>
  <si>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</si>
  <si>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</si>
  <si>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</si>
  <si>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</si>
  <si>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</si>
  <si>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</si>
  <si>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</si>
  <si>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</si>
  <si>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</si>
  <si>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</si>
  <si>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</si>
  <si>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</si>
  <si>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</si>
  <si>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</si>
  <si>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</si>
  <si>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</si>
  <si>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</si>
  <si>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</si>
  <si>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</si>
  <si>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</si>
  <si>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</si>
  <si>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</si>
  <si>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</si>
  <si>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</si>
  <si>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</si>
  <si>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</si>
  <si>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</si>
  <si>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</si>
  <si>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</si>
  <si>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</si>
  <si>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</si>
  <si>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</si>
  <si>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</si>
  <si>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</si>
  <si>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</si>
  <si>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</si>
  <si>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</si>
  <si>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</si>
  <si>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</si>
  <si>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</si>
  <si>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</si>
  <si>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</si>
  <si>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</si>
  <si>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</si>
  <si>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</si>
  <si>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</si>
  <si>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</si>
  <si>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</si>
  <si>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</si>
  <si>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</si>
  <si>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</si>
  <si>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</si>
  <si>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</si>
  <si>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</si>
  <si>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</si>
  <si>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</si>
  <si>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</si>
  <si>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</si>
  <si>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</si>
  <si>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</si>
  <si>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</si>
  <si>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</si>
  <si>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</si>
  <si>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</si>
  <si>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</si>
  <si>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</si>
  <si>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</si>
  <si>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</si>
  <si>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</si>
  <si>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</si>
  <si>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</si>
  <si>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</si>
  <si>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</si>
  <si>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</si>
  <si>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</si>
  <si>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</si>
  <si>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</si>
  <si>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</si>
  <si>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</si>
  <si>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</si>
  <si>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</si>
  <si>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</si>
  <si>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</si>
  <si>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</si>
  <si>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</si>
  <si>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</si>
  <si>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</si>
  <si>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</si>
  <si>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</si>
  <si>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</si>
  <si>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</si>
  <si>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</si>
  <si>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</si>
  <si>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</si>
  <si>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</si>
  <si>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</si>
  <si>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</si>
  <si>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</si>
  <si>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</si>
  <si>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</si>
  <si>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</si>
  <si>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</si>
  <si>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</si>
  <si>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</si>
  <si>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</si>
  <si>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</si>
  <si>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</si>
  <si>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</si>
  <si>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</si>
  <si>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</si>
  <si>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</si>
  <si>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</si>
  <si>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</si>
  <si>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</si>
  <si>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</si>
  <si>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</si>
  <si>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</si>
  <si>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</si>
  <si>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</si>
  <si>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</si>
  <si>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</si>
  <si>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</si>
  <si>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</si>
  <si>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</si>
  <si>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</si>
  <si>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</si>
  <si>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</si>
  <si>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</si>
  <si>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</si>
  <si>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</si>
  <si>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</si>
  <si>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</si>
  <si>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</si>
  <si>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</si>
  <si>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</si>
  <si>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</si>
  <si>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</si>
  <si>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</si>
  <si>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</si>
  <si>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</si>
  <si>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</si>
  <si>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</si>
  <si>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</si>
  <si>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</si>
  <si>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</si>
  <si>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</si>
  <si>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</si>
  <si>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</si>
  <si>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</si>
  <si>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</si>
  <si>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</si>
  <si>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</si>
  <si>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</si>
  <si>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</si>
  <si>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</si>
  <si>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</si>
  <si>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</si>
  <si>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</si>
  <si>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</si>
  <si>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</si>
  <si>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</si>
  <si>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</si>
  <si>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</si>
  <si>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</si>
  <si>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</si>
  <si>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</si>
  <si>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</si>
  <si>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</si>
  <si>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</si>
  <si>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</si>
  <si>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</si>
  <si>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</si>
  <si>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</si>
  <si>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</si>
  <si>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</si>
  <si>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</si>
  <si>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</si>
  <si>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</si>
  <si>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</si>
  <si>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</si>
  <si>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</si>
  <si>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</si>
  <si>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</si>
  <si>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</si>
  <si>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</si>
  <si>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</si>
  <si>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</si>
  <si>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</si>
  <si>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</si>
  <si>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</si>
  <si>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</si>
  <si>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</si>
  <si>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</si>
  <si>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</si>
  <si>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</si>
  <si>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</si>
  <si>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</si>
  <si>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</si>
  <si>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</si>
  <si>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</si>
  <si>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</si>
  <si>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</si>
  <si>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</si>
  <si>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</si>
  <si>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</si>
  <si>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</si>
  <si>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</si>
  <si>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</si>
  <si>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</si>
  <si>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</si>
  <si>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</si>
  <si>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</si>
  <si>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</si>
  <si>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</si>
  <si>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</si>
  <si>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</si>
  <si>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</si>
  <si>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</si>
  <si>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</si>
  <si>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</si>
  <si>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</si>
  <si>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</si>
  <si>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</si>
  <si>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</si>
  <si>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</si>
  <si>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</si>
  <si>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</si>
  <si>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</si>
  <si>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</si>
  <si>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</si>
  <si>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</si>
  <si>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</si>
  <si>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</si>
  <si>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</si>
  <si>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</si>
  <si>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</si>
  <si>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</si>
  <si>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</si>
  <si>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</si>
  <si>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</si>
  <si>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</si>
  <si>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</si>
  <si>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</si>
  <si>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</si>
  <si>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</si>
  <si>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</si>
  <si>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</si>
  <si>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</si>
  <si>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</si>
  <si>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</si>
  <si>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</si>
  <si>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</si>
  <si>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</si>
  <si>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</si>
  <si>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</si>
  <si>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</si>
  <si>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</si>
  <si>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</si>
  <si>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</si>
  <si>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</si>
  <si>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</si>
  <si>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</si>
  <si>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</si>
  <si>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</si>
  <si>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</si>
  <si>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</si>
  <si>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</si>
  <si>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</si>
  <si>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</si>
  <si>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</si>
  <si>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</si>
  <si>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</si>
  <si>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</si>
  <si>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</si>
  <si>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</si>
  <si>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</si>
  <si>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</si>
  <si>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</si>
  <si>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</si>
  <si>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</si>
  <si>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</si>
  <si>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</si>
  <si>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</si>
  <si>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</si>
  <si>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</si>
  <si>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</si>
  <si>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</si>
  <si>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</si>
  <si>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</si>
  <si>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</si>
  <si>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</si>
  <si>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</si>
  <si>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</si>
  <si>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</si>
  <si>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</si>
  <si>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</si>
  <si>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</si>
  <si>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</si>
  <si>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</si>
  <si>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</si>
  <si>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</si>
  <si>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</si>
  <si>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</si>
  <si>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</si>
  <si>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</si>
  <si>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</si>
  <si>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</si>
  <si>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</si>
  <si>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</si>
  <si>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</si>
  <si>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</si>
  <si>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</si>
  <si>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</si>
  <si>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</si>
  <si>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</si>
  <si>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</si>
  <si>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</si>
  <si>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</si>
  <si>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</si>
  <si>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</si>
  <si>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</si>
  <si>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</si>
  <si>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</si>
  <si>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</si>
  <si>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</si>
  <si>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</si>
  <si>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</si>
  <si>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</si>
  <si>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</si>
  <si>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</si>
  <si>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</si>
  <si>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</si>
  <si>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</si>
  <si>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</si>
  <si>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</si>
  <si>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</si>
  <si>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</si>
  <si>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</si>
  <si>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</si>
  <si>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</si>
  <si>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</si>
  <si>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</si>
  <si>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</si>
  <si>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</si>
  <si>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</si>
  <si>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</si>
  <si>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</si>
  <si>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</si>
  <si>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</si>
  <si>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</si>
  <si>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</si>
  <si>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</si>
  <si>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</si>
  <si>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</si>
  <si>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</si>
  <si>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</si>
  <si>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</si>
  <si>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</si>
  <si>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</si>
  <si>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</si>
  <si>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</si>
  <si>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</si>
  <si>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</si>
  <si>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</si>
  <si>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</si>
  <si>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</si>
  <si>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</si>
  <si>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</si>
  <si>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</si>
  <si>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</si>
  <si>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</si>
  <si>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</si>
  <si>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</si>
  <si>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</si>
  <si>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</si>
  <si>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</si>
  <si>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</si>
  <si>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</si>
  <si>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</si>
  <si>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</si>
  <si>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</si>
  <si>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</si>
  <si>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</si>
  <si>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</si>
  <si>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</si>
  <si>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</si>
  <si>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</si>
  <si>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</si>
  <si>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</si>
  <si>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</si>
  <si>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</si>
  <si>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</si>
  <si>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</si>
  <si>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</si>
  <si>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</si>
  <si>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</si>
  <si>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</si>
  <si>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</si>
  <si>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</si>
  <si>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</si>
  <si>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</si>
  <si>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</si>
  <si>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</si>
  <si>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</si>
  <si>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</si>
  <si>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</si>
  <si>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</si>
  <si>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</si>
  <si>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</si>
  <si>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</si>
  <si>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</si>
  <si>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</si>
  <si>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</si>
  <si>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</si>
  <si>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</si>
  <si>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</si>
  <si>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</si>
  <si>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</si>
  <si>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</si>
  <si>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</si>
  <si>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</si>
  <si>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</si>
  <si>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</si>
  <si>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</si>
  <si>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</si>
  <si>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</si>
  <si>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</si>
  <si>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</si>
  <si>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</si>
  <si>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</si>
  <si>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</si>
  <si>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</si>
  <si>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</si>
  <si>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</si>
  <si>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</si>
  <si>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</si>
  <si>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</si>
  <si>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</si>
  <si>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</si>
  <si>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</si>
  <si>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</si>
  <si>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</si>
  <si>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</si>
  <si>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</si>
  <si>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</si>
  <si>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</si>
  <si>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</si>
  <si>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</si>
  <si>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</si>
  <si>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</si>
  <si>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</si>
  <si>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</si>
  <si>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</si>
  <si>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</si>
  <si>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</si>
  <si>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</si>
  <si>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</si>
  <si>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</si>
  <si>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</si>
  <si>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</si>
  <si>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</si>
  <si>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</si>
  <si>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</si>
  <si>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</si>
  <si>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</si>
  <si>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</si>
  <si>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</si>
  <si>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</si>
  <si>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</si>
  <si>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</si>
  <si>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</si>
  <si>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</si>
  <si>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</si>
  <si>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</si>
  <si>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</si>
  <si>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</si>
  <si>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</si>
  <si>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</si>
  <si>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</si>
  <si>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</si>
  <si>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</si>
  <si>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</si>
  <si>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</si>
  <si>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</si>
  <si>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</si>
  <si>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</si>
  <si>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</si>
  <si>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</si>
  <si>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</si>
  <si>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</si>
  <si>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</si>
  <si>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</si>
  <si>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</si>
  <si>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</si>
  <si>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</si>
  <si>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</si>
  <si>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</si>
  <si>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</si>
  <si>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</si>
  <si>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</si>
  <si>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</si>
  <si>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</si>
  <si>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</si>
  <si>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</si>
  <si>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</si>
  <si>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</si>
  <si>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</si>
  <si>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</si>
  <si>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</si>
  <si>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</si>
  <si>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</si>
  <si>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</si>
  <si>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</si>
  <si>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</si>
  <si>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</si>
  <si>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</si>
  <si>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</si>
  <si>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</si>
  <si>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</si>
  <si>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</si>
  <si>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</si>
  <si>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</si>
  <si>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</si>
  <si>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</si>
  <si>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</si>
  <si>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</si>
  <si>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</si>
  <si>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</si>
  <si>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</si>
  <si>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</si>
  <si>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</si>
  <si>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</si>
  <si>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</si>
  <si>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</si>
  <si>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</si>
  <si>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</si>
  <si>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</si>
  <si>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</si>
  <si>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</si>
  <si>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</si>
  <si>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</si>
  <si>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</si>
  <si>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</si>
  <si>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</si>
  <si>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</si>
  <si>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</si>
  <si>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</si>
  <si>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</si>
  <si>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</si>
  <si>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</si>
  <si>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</si>
  <si>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</si>
  <si>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</si>
  <si>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</si>
  <si>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</si>
  <si>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</si>
  <si>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</si>
  <si>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</si>
  <si>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</si>
  <si>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</si>
  <si>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</si>
  <si>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</si>
  <si>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</si>
  <si>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</si>
  <si>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</si>
  <si>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</si>
  <si>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</si>
  <si>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</si>
  <si>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</si>
  <si>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</si>
  <si>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</si>
  <si>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</si>
  <si>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</si>
  <si>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</si>
  <si>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</si>
  <si>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</si>
  <si>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</si>
  <si>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</si>
  <si>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</si>
  <si>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</si>
  <si>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</si>
  <si>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</si>
  <si>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</si>
  <si>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</si>
  <si>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</si>
  <si>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</si>
  <si>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</si>
  <si>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</si>
  <si>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</si>
  <si>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</si>
  <si>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</si>
  <si>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</si>
  <si>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</si>
  <si>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</si>
  <si>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</si>
  <si>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</si>
  <si>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</si>
  <si>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</si>
  <si>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</si>
  <si>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</si>
  <si>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</si>
  <si>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</si>
  <si>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</si>
  <si>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</si>
  <si>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</si>
  <si>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</si>
  <si>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</si>
  <si>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</si>
  <si>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</si>
  <si>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</si>
  <si>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</si>
  <si>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</si>
  <si>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</si>
  <si>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</si>
  <si>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</si>
  <si>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</si>
  <si>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</si>
  <si>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</si>
  <si>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</si>
  <si>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</si>
  <si>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</si>
  <si>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</si>
  <si>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</si>
  <si>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</si>
  <si>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</si>
  <si>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</si>
  <si>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</si>
  <si>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</si>
  <si>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</si>
  <si>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</si>
  <si>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</si>
  <si>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</si>
  <si>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</si>
  <si>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</si>
  <si>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</si>
  <si>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</si>
  <si>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</si>
  <si>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</si>
  <si>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</si>
  <si>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</si>
  <si>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</si>
  <si>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</si>
  <si>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</si>
  <si>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</si>
  <si>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</si>
  <si>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</si>
  <si>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</si>
  <si>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</si>
  <si>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</si>
  <si>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</si>
  <si>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</si>
  <si>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</si>
  <si>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</si>
  <si>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</si>
  <si>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</si>
  <si>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</si>
  <si>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</si>
  <si>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</si>
  <si>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</si>
  <si>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</si>
  <si>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</si>
  <si>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</si>
  <si>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</si>
  <si>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</si>
  <si>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</si>
  <si>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</si>
  <si>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</si>
  <si>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</si>
  <si>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</si>
  <si>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</si>
  <si>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</si>
  <si>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</si>
  <si>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</si>
  <si>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</si>
  <si>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</si>
  <si>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</si>
  <si>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</si>
  <si>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</si>
  <si>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</si>
  <si>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</si>
  <si>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</si>
  <si>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</si>
  <si>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</si>
  <si>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</si>
  <si>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</si>
  <si>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</si>
  <si>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</si>
  <si>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</si>
  <si>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</si>
  <si>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</si>
  <si>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</si>
  <si>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</si>
  <si>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</si>
  <si>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</si>
  <si>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</si>
  <si>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</si>
  <si>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</si>
  <si>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</si>
  <si>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</si>
  <si>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</si>
  <si>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</si>
  <si>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</si>
  <si>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</si>
  <si>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</si>
  <si>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</si>
  <si>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</si>
  <si>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</si>
  <si>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</si>
  <si>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</si>
  <si>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</si>
  <si>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</si>
  <si>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</si>
  <si>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</si>
  <si>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</si>
  <si>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</si>
  <si>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</si>
  <si>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</si>
  <si>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</si>
  <si>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</si>
  <si>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</si>
  <si>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</si>
  <si>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</si>
  <si>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</si>
  <si>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</si>
  <si>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</si>
  <si>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</si>
  <si>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</si>
  <si>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</si>
  <si>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</si>
  <si>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</si>
  <si>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</si>
  <si>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</si>
  <si>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</si>
  <si>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</si>
  <si>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</si>
  <si>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</si>
  <si>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</si>
  <si>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</si>
  <si>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</si>
  <si>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</si>
  <si>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</si>
  <si>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</si>
  <si>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</si>
  <si>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</si>
  <si>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</si>
  <si>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</si>
  <si>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</si>
  <si>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</si>
  <si>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</si>
  <si>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</si>
  <si>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</si>
  <si>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</si>
  <si>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</si>
  <si>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</si>
  <si>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</si>
  <si>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</si>
  <si>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</si>
  <si>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</si>
  <si>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</si>
  <si>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</si>
  <si>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</si>
  <si>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</si>
  <si>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</si>
  <si>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</si>
  <si>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</si>
  <si>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</si>
  <si>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</si>
  <si>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</si>
  <si>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</si>
  <si>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</si>
  <si>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</si>
  <si>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</si>
  <si>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</si>
  <si>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</si>
  <si>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</si>
  <si>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</si>
  <si>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</si>
  <si>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</si>
  <si>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</si>
  <si>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</si>
  <si>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</si>
  <si>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</si>
  <si>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</si>
  <si>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</si>
  <si>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</si>
  <si>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</si>
  <si>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</si>
  <si>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</si>
  <si>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</si>
  <si>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</si>
  <si>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</si>
  <si>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</si>
  <si>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</si>
  <si>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</si>
  <si>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</si>
  <si>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</si>
  <si>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</si>
  <si>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</si>
  <si>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</si>
  <si>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</si>
  <si>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</si>
  <si>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</si>
  <si>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</si>
  <si>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</si>
  <si>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</si>
  <si>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</si>
  <si>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</si>
  <si>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</si>
  <si>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</si>
  <si>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</si>
  <si>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</si>
  <si>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</si>
  <si>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</si>
  <si>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</si>
  <si>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</si>
  <si>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</si>
  <si>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</si>
  <si>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</si>
  <si>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</si>
  <si>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</si>
  <si>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</si>
  <si>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</si>
  <si>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</si>
  <si>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</si>
  <si>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</si>
  <si>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</si>
  <si>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</si>
  <si>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</si>
  <si>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</si>
  <si>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</si>
  <si>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</si>
  <si>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</si>
  <si>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</si>
  <si>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</si>
  <si>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</si>
  <si>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</si>
  <si>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</si>
  <si>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</si>
  <si>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</si>
  <si>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</si>
  <si>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</si>
  <si>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</si>
  <si>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</si>
  <si>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</si>
  <si>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</si>
  <si>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</si>
  <si>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</si>
  <si>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</si>
  <si>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</si>
  <si>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</si>
  <si>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</si>
  <si>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</si>
  <si>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</si>
  <si>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</si>
  <si>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</si>
  <si>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</si>
  <si>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</si>
  <si>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</si>
  <si>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</si>
  <si>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</si>
  <si>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</si>
  <si>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</si>
  <si>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</si>
  <si>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</si>
  <si>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</si>
  <si>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</si>
  <si>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</si>
  <si>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</si>
  <si>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</si>
  <si>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</si>
  <si>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</si>
  <si>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</si>
  <si>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</si>
  <si>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</si>
  <si>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</si>
  <si>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</si>
  <si>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</si>
  <si>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</si>
  <si>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</si>
  <si>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</si>
  <si>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</si>
  <si>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</si>
  <si>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</si>
  <si>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</si>
  <si>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</si>
  <si>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</si>
  <si>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</si>
  <si>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</si>
  <si>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</si>
  <si>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</si>
  <si>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</si>
  <si>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</si>
  <si>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</si>
  <si>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</si>
  <si>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</si>
  <si>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</si>
  <si>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</si>
  <si>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</si>
  <si>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</si>
  <si>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</si>
  <si>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</si>
  <si>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</si>
  <si>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</si>
  <si>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</si>
  <si>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</si>
  <si>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</si>
  <si>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</si>
  <si>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</si>
  <si>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</si>
  <si>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</si>
  <si>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</si>
  <si>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</si>
  <si>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</si>
  <si>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</si>
  <si>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</si>
  <si>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</si>
  <si>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</si>
  <si>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</si>
  <si>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</si>
  <si>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</si>
  <si>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</si>
  <si>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</si>
  <si>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</si>
  <si>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</si>
  <si>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</si>
  <si>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</si>
  <si>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</si>
  <si>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</si>
  <si>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</si>
  <si>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</si>
  <si>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</si>
  <si>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</si>
  <si>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</si>
  <si>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</si>
  <si>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</si>
  <si>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</si>
  <si>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</si>
  <si>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</si>
  <si>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</si>
  <si>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</si>
  <si>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</si>
  <si>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</si>
  <si>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</si>
  <si>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</si>
  <si>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</si>
  <si>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</si>
  <si>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</si>
  <si>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</si>
  <si>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</si>
  <si>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</si>
  <si>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</si>
  <si>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</si>
  <si>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</si>
  <si>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</si>
  <si>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</si>
  <si>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</si>
  <si>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</si>
  <si>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</si>
  <si>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</si>
  <si>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</si>
  <si>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</si>
  <si>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</si>
  <si>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</si>
  <si>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</si>
  <si>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</si>
  <si>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</si>
  <si>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</si>
  <si>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</si>
  <si>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</si>
  <si>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</si>
  <si>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</si>
  <si>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</si>
  <si>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</si>
  <si>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</si>
  <si>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</si>
  <si>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</si>
  <si>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</si>
  <si>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</si>
  <si>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</si>
  <si>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</si>
  <si>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</si>
  <si>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</si>
  <si>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</si>
  <si>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</si>
  <si>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</si>
  <si>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</si>
  <si>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</si>
  <si>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</si>
  <si>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</si>
  <si>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</si>
  <si>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</si>
  <si>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</si>
  <si>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</si>
  <si>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</si>
  <si>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</si>
  <si>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</si>
  <si>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</si>
  <si>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</si>
  <si>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</si>
  <si>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</si>
  <si>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</si>
  <si>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</si>
  <si>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</si>
  <si>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</si>
  <si>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</si>
  <si>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</si>
  <si>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</si>
  <si>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</si>
  <si>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</si>
  <si>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</si>
  <si>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</si>
  <si>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</si>
  <si>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</si>
  <si>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</si>
  <si>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</si>
  <si>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</si>
  <si>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</si>
  <si>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</si>
  <si>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</si>
  <si>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</si>
  <si>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</si>
  <si>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</si>
  <si>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</si>
  <si>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</si>
  <si>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</si>
  <si>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</si>
  <si>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</si>
  <si>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</si>
  <si>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</si>
  <si>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</si>
  <si>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</si>
  <si>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</si>
  <si>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</si>
  <si>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</si>
  <si>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</si>
  <si>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</si>
  <si>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</si>
  <si>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</si>
  <si>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</si>
  <si>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</si>
  <si>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</si>
  <si>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</si>
  <si>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</si>
  <si>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</si>
  <si>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</si>
  <si>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</si>
  <si>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</si>
  <si>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</si>
  <si>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</si>
  <si>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</si>
  <si>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</si>
  <si>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</si>
  <si>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</si>
  <si>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</si>
  <si>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</si>
  <si>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</si>
  <si>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</si>
  <si>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</si>
  <si>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</si>
  <si>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</si>
  <si>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</si>
  <si>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</si>
  <si>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</si>
  <si>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</si>
  <si>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</si>
  <si>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</si>
  <si>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</si>
  <si>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</si>
  <si>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</si>
  <si>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</si>
  <si>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</si>
  <si>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</si>
  <si>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</si>
  <si>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</si>
  <si>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</si>
  <si>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</si>
  <si>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</si>
  <si>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</si>
  <si>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</si>
  <si>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</si>
  <si>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</si>
  <si>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</si>
  <si>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</si>
  <si>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</si>
  <si>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</si>
  <si>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</si>
  <si>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</si>
  <si>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</si>
  <si>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</si>
  <si>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</si>
  <si>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</si>
  <si>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</si>
  <si>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</si>
  <si>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</si>
  <si>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</si>
  <si>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</si>
  <si>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</si>
  <si>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</si>
  <si>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</si>
  <si>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</si>
  <si>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</si>
  <si>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</si>
  <si>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</si>
  <si>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</si>
  <si>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</si>
  <si>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</si>
  <si>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</si>
  <si>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</si>
  <si>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</si>
  <si>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</si>
  <si>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</si>
  <si>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</si>
  <si>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</si>
  <si>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</si>
  <si>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</si>
  <si>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</si>
  <si>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</si>
  <si>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</si>
  <si>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</si>
  <si>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</si>
  <si>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</si>
  <si>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</si>
  <si>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</si>
  <si>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</si>
  <si>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</si>
  <si>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</si>
  <si>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</si>
  <si>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</si>
  <si>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</si>
  <si>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</si>
  <si>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</si>
  <si>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</si>
  <si>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</si>
  <si>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</si>
  <si>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</si>
  <si>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</si>
  <si>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</si>
  <si>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</si>
  <si>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</si>
  <si>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</si>
  <si>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</si>
  <si>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</si>
  <si>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</si>
  <si>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</si>
  <si>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</si>
  <si>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</si>
  <si>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</si>
  <si>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</si>
  <si>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</si>
  <si>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</si>
  <si>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</si>
  <si>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</si>
  <si>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</si>
  <si>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</si>
  <si>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</si>
  <si>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</si>
  <si>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</si>
  <si>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</si>
  <si>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</si>
  <si>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</si>
  <si>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</si>
  <si>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</si>
  <si>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</si>
  <si>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</si>
  <si>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</si>
  <si>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</si>
  <si>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</si>
  <si>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</si>
  <si>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</si>
  <si>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</si>
  <si>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</si>
  <si>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</si>
  <si>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</si>
  <si>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</si>
  <si>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Asociacion Esperanza y Progreso</t>
  </si>
  <si>
    <t>PRESTAR EL SERVICIO DE ATENCION, EDUCACION INICIAL Y CUIDADO A NIÑOS Y NIÑAS MENORES DE 5 AÑOS, O HASTA SU INGREO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</si>
  <si>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11-1105-2018</t>
  </si>
  <si>
    <t>11-375-2016</t>
  </si>
  <si>
    <t>11-1804-2017</t>
  </si>
  <si>
    <t>PRESTAR EL SERVICIO DE EDUCACIÓN INICIAL EN EL MARCO DE LA ATENCIÓN INTEGRAL A NIÑAS Y NIÑOS MENORES DE 5 AÑOS, O HASTA SU INGRESO AL GRADO DE TRANSICIÓN, DE CONFORMIDAD CON LOS MANUALES OPERATIVOS DE LA MODALIDAD Y DIRECTRICES ESTABLECIDAS POR EL ICBF, 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</si>
  <si>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</si>
  <si>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11-0469-2019</t>
  </si>
  <si>
    <t>PRESTAR EL SERVICIO CENTROS DE DESARROLLO INFANTIL - CDI DE CONFORMIDAD CON EL MANUAL OPERATIVO DE LA MODALIDAD INSTITUCIONAL Y LAS DIRECTRICES ESTABLECIDAS POR EL ICBF, EN ARMONIA CON LA POLITICA DE ESTADO PARA EL DESARROLLO INTEGRAL DE LA PRIMERA INFANCIA DE CERO A SIEMPRE</t>
  </si>
  <si>
    <t>11-0692-2016</t>
  </si>
  <si>
    <t>11-1245-2016</t>
  </si>
  <si>
    <t>11-1718-2016</t>
  </si>
  <si>
    <t>PRESTAR EL SERVICIO DE ATENCIÓN, EDUCACIÓN INICIAL Y CUIDADOS A NIÑOS NIÑAS MENORES DE 5 AÑOS DE O HASTA SU INGRESO AL GRADO DE TRANSICIÓN, Y A MUJERES GESTANTES Y MADRES EN PERIODO DE LACTANCIA CON EL FIN DE PROMOVER EL DESARROLLO INTEGRAL DE LA PRIMERA INFANCIA CON CALIDAD, DE CONFORMIDAD CON LOS LINEAMIENTOS MANUAL, MANUAL OPERATIVO, LAS DIRECTRICES, PARÁMETROS Y ESTÁNDARES ESTABLECIDOS POR EL ICBF, EN EL MARCO DE LA ESTRATEGIA DE ATENCIÓN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</si>
  <si>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 DE CERO A SIEMPRE¿</t>
  </si>
  <si>
    <t>PRESTAR EL SERVICIO DE ATENCIÓN A NIÑOS Y NIÑAS MENORES DE 6 AÑOS, O HASTA SI INGRESO AL GRADO DE TRANSICIÓN, CON EL FIN DE PROMOVER EL DESARROLLO INTEGRAL DE LA PRIMAVERA INFANCIA CON CALIDAD, DE CONFORMIDAD CON EL LINEAMIENTO, EL MANUAL OPERATIVO Y LAS DIRECTRICES ESTABLECIDAS POR EL ICBF, EN EL MARCO DE LA POLÍTICA DE ESTADO PARA EL DESARROLLO INTEGRAL DE LA PRIMERA INFANCIA ¿DE CERO A SIEMPRE¿, EN EL SERVICIO DESARROLLO INFANTIL MEDIO FAMILIAR.</t>
  </si>
  <si>
    <t>11-1862-2016</t>
  </si>
  <si>
    <t>11-1747-2017</t>
  </si>
  <si>
    <t>PRESTAR EL SERVICIO DE EDUCACION INICIAL EN EL MARCO DE LA ATENCION INTEGRAL A MUJERES GESTANTES, NIÑAS Y NIÑOS MENORES DE 5 AÑOS, O HASTA SU INGRESO INGRESO AL GRADO DE TRANSICIÓN, DE CONFORMIDAD CON LOS MANUALES OPERATIVOS DE LA MODALIDAD Y DIRECTRICES ESTABLECIDAS POR EL ICBF, EN ARMONÍA CON LA POLÍTICA DE ESTADO PARA EL DESARROLLO INTEGRAL DE LA PRIMERA INFANCIA “DE CERO A SIEMPRE” EN EL SERVICIO CENTROS DE DESARROLLO INFANTIL EN MEDIO FAMILIAR.</t>
  </si>
  <si>
    <t>11-0860-2018</t>
  </si>
  <si>
    <t>PRESTAR EL SERVICIO DE ATENCION, EDUCACION INICIAL Y CUIDADO A NIÑOS Y NIÑAS MENORES DE 5 AÑOS, O HASTA SU INGRESO AL GRADO DE TRANSICION, CON EL FIN DE PROMOVER EL DESARROLLO DE LA PRIMERA INFANCIA, DE CONFORMIDAD CON EL MANUAL OPERATIVO DE LA MODALIDAD INSTITUCIONAL Y LAS DIRECTRICES ESTABLECIDAS POR EL ICBF,EN ARMONIA CON LA POLITICA DE ESTADO PARA EL DESARROLLO INTEGRAL DE LA PRIMERA INFANCIA “DE CERO A SIEMPRE” EN LSO SERVICIOS DE ATENCION DE DESARROLLO INFANTIL EN MEDIO FAMILIAR</t>
  </si>
  <si>
    <t>11-1118-2018</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</si>
  <si>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</si>
  <si>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DESARROLLO INFANTIL EN MEDIO FAMILIAR - DIMF DE CONFORMIDAD CON EL MANUAL OPERATIVO DE LA MODALIDAD FAMILIAR Y LAS DIRECTRICES ESTABLECIDAS POR EL ICBF, EN ARMONIA CON LA POLITICA DE ESTADO PARA EL DESARROLLO INTEGRAL DE LA PRIMERA INFANCIA DE CERO A SIEMPRE</t>
  </si>
  <si>
    <t>11-0614-2019</t>
  </si>
  <si>
    <t>11-1887-2016</t>
  </si>
  <si>
    <t>PRESTAR EL SERVICIO DE ATENCIÓN A NIÑOS Y NIÑAS MENORES DE 6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SERVICIOS CENTRO DE DESARROLLO INFANTIL.</t>
  </si>
  <si>
    <t>11-0643-2020</t>
  </si>
  <si>
    <t>PRESTAR LOS SERVICIOS DE EDUCACION INICIAL AL MARCO DE LA ATENCION INTEGRAL EN HOGARES INFANTILE -  HI, DE CONFORMIDAD CON EL MANUAL OPERATIVO DE LA MODALIDAD INSTITUCIONAL, EL LINEAMIENTO TECNICO PARA LA  ATENCION A LA PRIMERA INFANCIA Y LAS DIRECTRICES ESTABLECIDAS POR EL ICBF, EN LA ARMONIA CON LA POLITICA DEL ESTADO PARA EL DESARROLLO INTEGRAL DE LA PRIMERA INFANCIA DE CERO A SIEMPRE</t>
  </si>
  <si>
    <t>11-0686-2020</t>
  </si>
  <si>
    <t>FRANCISCO JAVIER ZALDUA VARGAS</t>
  </si>
  <si>
    <t>CALLE 161 91 A 39</t>
  </si>
  <si>
    <t>2496178</t>
  </si>
  <si>
    <t>jzaldua15@gmail.com</t>
  </si>
  <si>
    <t>CALLE  161 91 A 39</t>
  </si>
  <si>
    <t>11-1214-2014</t>
  </si>
  <si>
    <t>ATENDER A NIÑOS Y NIÑAS MENORES DE 5 AÑOS, O HASTA SU INGRESO AL GRADO DE TRANSICION, EN LOS SERVICIOS DE EDUCACION INICIAL Y CUIDADO, CON EL FIN DE PROMOVER EL DESARROLLO INTEGRAL DE LA PRIMERA INFANCIA CON CALIDAD, DE CONFORMIDAD CON LOS LINEAMIENTOS, LAS DIRECTIRCES, PARAMETROS Y ESTANDARES ESTABLECIDOS POR EL ICBF.</t>
  </si>
  <si>
    <t>Union temporal Asociacion Esperanza de Oyola Occidental</t>
  </si>
  <si>
    <t>11-1071-2014</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</si>
  <si>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LA ENTIDAD ADMINISTRADORA DE SERVICIO, PARA QUE ESTE ASUMA CON SU PERSONAL Y BAJO SU EXCLUSIVA RESPONSABILIDAD DICHA ATENCION.</t>
  </si>
  <si>
    <t>11-1070-2014</t>
  </si>
  <si>
    <t>ATENDER INTEGRALMENTE A LA PRIMERA INFANCIA EN EL MARCO DE LA ESTRATEGIA "DE CERO A SIEMPRE", DE CONFORMIDAD CON LA DIRECTRICES, LINEAMIENTOS Y ESTANDARES ESTABLECIDOS POR EL ICBF, ASI COMO REGULAR LAS RELACIONES ENTRE LAS PARTES DERIVADAS DE LA ENTREGA DE APORTES DEL ICBF A LA ENTIDAD ADMINISTRADORA DE SERVICIO, PARA QUE ESTE ASUMA BAJO SU EXCLUSIVA RESPONSABILIDAD DICHA ATENCION.</t>
  </si>
  <si>
    <t>2021-11-1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</si>
</sst>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85" zoomScaleNormal="85" zoomScaleSheetLayoutView="40" zoomScalePageLayoutView="40" workbookViewId="0">
      <selection activeCell="K20" sqref="K20:K21"/>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75" thickBot="1" x14ac:dyDescent="0.3"/>
    <row r="2" spans="1:20" ht="33" customHeight="1" x14ac:dyDescent="0.3">
      <c r="A2" s="13"/>
      <c r="B2" s="15"/>
      <c r="C2" s="199" t="s">
        <v>2654</v>
      </c>
      <c r="D2" s="200"/>
      <c r="E2" s="200"/>
      <c r="F2" s="200"/>
      <c r="G2" s="200"/>
      <c r="H2" s="200"/>
      <c r="I2" s="200"/>
      <c r="J2" s="200"/>
      <c r="K2" s="200"/>
      <c r="L2" s="175" t="s">
        <v>2640</v>
      </c>
      <c r="M2" s="175"/>
      <c r="N2" s="183" t="s">
        <v>2641</v>
      </c>
      <c r="O2" s="184"/>
    </row>
    <row r="3" spans="1:20" ht="33" customHeight="1" x14ac:dyDescent="0.3">
      <c r="A3" s="9"/>
      <c r="B3" s="8"/>
      <c r="C3" s="201"/>
      <c r="D3" s="202"/>
      <c r="E3" s="202"/>
      <c r="F3" s="202"/>
      <c r="G3" s="202"/>
      <c r="H3" s="202"/>
      <c r="I3" s="202"/>
      <c r="J3" s="202"/>
      <c r="K3" s="202"/>
      <c r="L3" s="185" t="s">
        <v>1</v>
      </c>
      <c r="M3" s="185"/>
      <c r="N3" s="185" t="s">
        <v>2642</v>
      </c>
      <c r="O3" s="187"/>
    </row>
    <row r="4" spans="1:20" ht="24.75" customHeight="1" thickBot="1" x14ac:dyDescent="0.35">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5">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79" t="str">
        <f>HYPERLINK("#MI_Oferente_Singular!A114","CAPACIDAD RESIDUAL")</f>
        <v>CAPACIDAD RESIDUAL</v>
      </c>
      <c r="F8" s="180"/>
      <c r="G8" s="18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79" t="str">
        <f>HYPERLINK("#MI_Oferente_Singular!A162","TALENTO HUMANO")</f>
        <v>TALENTO HUMANO</v>
      </c>
      <c r="F9" s="180"/>
      <c r="G9" s="18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79" t="str">
        <f>HYPERLINK("#MI_Oferente_Singular!F162","INFRAESTRUCTURA")</f>
        <v>INFRAESTRUCTURA</v>
      </c>
      <c r="F10" s="180"/>
      <c r="G10" s="18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2" t="s">
        <v>2717</v>
      </c>
      <c r="D15" s="35"/>
      <c r="E15" s="35"/>
      <c r="F15" s="5"/>
      <c r="G15" s="32" t="s">
        <v>1168</v>
      </c>
      <c r="H15" s="103" t="s">
        <v>187</v>
      </c>
      <c r="I15" s="32" t="s">
        <v>2624</v>
      </c>
      <c r="J15" s="108" t="s">
        <v>2626</v>
      </c>
      <c r="L15" s="205" t="s">
        <v>8</v>
      </c>
      <c r="M15" s="20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5">
      <c r="A17" s="176" t="s">
        <v>21</v>
      </c>
      <c r="B17" s="177"/>
      <c r="C17" s="177"/>
      <c r="D17" s="177"/>
      <c r="E17" s="177"/>
      <c r="F17" s="177"/>
      <c r="G17" s="177"/>
      <c r="H17" s="176" t="s">
        <v>12</v>
      </c>
      <c r="I17" s="177"/>
      <c r="J17" s="177"/>
      <c r="K17" s="177"/>
      <c r="L17" s="177"/>
      <c r="M17" s="177"/>
      <c r="N17" s="177"/>
      <c r="O17" s="178"/>
      <c r="P17" s="76"/>
    </row>
    <row r="18" spans="1:23" ht="15" x14ac:dyDescent="0.25">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3">
      <c r="A20" s="9"/>
      <c r="B20" s="109">
        <v>900761468</v>
      </c>
      <c r="C20" s="5"/>
      <c r="D20" s="73"/>
      <c r="E20" s="5"/>
      <c r="F20" s="5"/>
      <c r="G20" s="5"/>
      <c r="H20" s="182"/>
      <c r="I20" s="145" t="s">
        <v>1156</v>
      </c>
      <c r="J20" s="146" t="s">
        <v>1153</v>
      </c>
      <c r="K20" s="147">
        <v>1143846900</v>
      </c>
      <c r="L20" s="148">
        <v>44194</v>
      </c>
      <c r="M20" s="148">
        <v>44561</v>
      </c>
      <c r="N20" s="131">
        <f>+(M20-L20)/30</f>
        <v>12.233333333333333</v>
      </c>
      <c r="O20" s="134"/>
      <c r="U20" s="130"/>
      <c r="V20" s="105">
        <f ca="1">NOW()</f>
        <v>44201.55089027778</v>
      </c>
      <c r="W20" s="105">
        <f ca="1">NOW()</f>
        <v>44201.55089027778</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3">
      <c r="A28" s="9"/>
      <c r="B28" s="101"/>
      <c r="C28" s="21"/>
      <c r="D28" s="21"/>
      <c r="E28" s="21"/>
      <c r="F28" s="5"/>
      <c r="G28" s="5"/>
      <c r="H28" s="70"/>
      <c r="I28" s="145"/>
      <c r="J28" s="146"/>
      <c r="K28" s="147"/>
      <c r="L28" s="148"/>
      <c r="M28" s="148"/>
      <c r="N28" s="132">
        <f t="shared" si="1"/>
        <v>0</v>
      </c>
      <c r="O28" s="135"/>
    </row>
    <row r="29" spans="1:23" ht="30" customHeight="1" outlineLevel="1" x14ac:dyDescent="0.3">
      <c r="A29" s="9"/>
      <c r="B29" s="71"/>
      <c r="C29" s="5"/>
      <c r="D29" s="5"/>
      <c r="E29" s="5"/>
      <c r="F29" s="5"/>
      <c r="G29" s="5"/>
      <c r="H29" s="70"/>
      <c r="I29" s="145"/>
      <c r="J29" s="146"/>
      <c r="K29" s="147"/>
      <c r="L29" s="148"/>
      <c r="M29" s="148"/>
      <c r="N29" s="132">
        <f t="shared" si="1"/>
        <v>0</v>
      </c>
      <c r="O29" s="135"/>
    </row>
    <row r="30" spans="1:23" ht="30" customHeight="1" outlineLevel="1" x14ac:dyDescent="0.3">
      <c r="A30" s="9"/>
      <c r="B30" s="71"/>
      <c r="C30" s="5"/>
      <c r="D30" s="5"/>
      <c r="E30" s="5"/>
      <c r="F30" s="5"/>
      <c r="G30" s="5"/>
      <c r="H30" s="70"/>
      <c r="I30" s="145"/>
      <c r="J30" s="146"/>
      <c r="K30" s="147"/>
      <c r="L30" s="148"/>
      <c r="M30" s="148"/>
      <c r="N30" s="132">
        <f t="shared" si="1"/>
        <v>0</v>
      </c>
      <c r="O30" s="135"/>
    </row>
    <row r="31" spans="1:23" ht="30" customHeight="1" outlineLevel="1" x14ac:dyDescent="0.3">
      <c r="A31" s="9"/>
      <c r="B31" s="71"/>
      <c r="C31" s="5"/>
      <c r="D31" s="5"/>
      <c r="E31" s="5"/>
      <c r="F31" s="5"/>
      <c r="G31" s="5"/>
      <c r="H31" s="70"/>
      <c r="I31" s="145"/>
      <c r="J31" s="146"/>
      <c r="K31" s="147"/>
      <c r="L31" s="148"/>
      <c r="M31" s="148"/>
      <c r="N31" s="132">
        <f t="shared" si="1"/>
        <v>0</v>
      </c>
      <c r="O31" s="135"/>
    </row>
    <row r="32" spans="1:23" ht="30" customHeight="1" outlineLevel="1" x14ac:dyDescent="0.3">
      <c r="A32" s="9"/>
      <c r="B32" s="71"/>
      <c r="C32" s="5"/>
      <c r="D32" s="5"/>
      <c r="E32" s="5"/>
      <c r="F32" s="5"/>
      <c r="G32" s="5"/>
      <c r="H32" s="70"/>
      <c r="I32" s="145"/>
      <c r="J32" s="146"/>
      <c r="K32" s="147"/>
      <c r="L32" s="148"/>
      <c r="M32" s="148"/>
      <c r="N32" s="132">
        <f t="shared" si="1"/>
        <v>0</v>
      </c>
      <c r="O32" s="135"/>
    </row>
    <row r="33" spans="1:16" ht="30" customHeight="1" outlineLevel="1" x14ac:dyDescent="0.3">
      <c r="A33" s="9"/>
      <c r="B33" s="71"/>
      <c r="C33" s="5"/>
      <c r="D33" s="5"/>
      <c r="E33" s="5"/>
      <c r="F33" s="5"/>
      <c r="G33" s="5"/>
      <c r="H33" s="70"/>
      <c r="I33" s="145"/>
      <c r="J33" s="146"/>
      <c r="K33" s="147"/>
      <c r="L33" s="148"/>
      <c r="M33" s="148"/>
      <c r="N33" s="132">
        <f t="shared" si="1"/>
        <v>0</v>
      </c>
      <c r="O33" s="135"/>
    </row>
    <row r="34" spans="1:16" ht="30" customHeight="1" outlineLevel="1" x14ac:dyDescent="0.3">
      <c r="A34" s="9"/>
      <c r="B34" s="71"/>
      <c r="C34" s="5"/>
      <c r="D34" s="5"/>
      <c r="E34" s="5"/>
      <c r="F34" s="5"/>
      <c r="G34" s="5"/>
      <c r="H34" s="70"/>
      <c r="I34" s="145"/>
      <c r="J34" s="146"/>
      <c r="K34" s="147"/>
      <c r="L34" s="148"/>
      <c r="M34" s="148"/>
      <c r="N34" s="132">
        <f t="shared" si="0"/>
        <v>0</v>
      </c>
      <c r="O34" s="135"/>
    </row>
    <row r="35" spans="1:16" ht="30" customHeight="1" outlineLevel="1" x14ac:dyDescent="0.3">
      <c r="A35" s="9"/>
      <c r="B35" s="71"/>
      <c r="C35" s="5"/>
      <c r="D35" s="5"/>
      <c r="E35" s="5"/>
      <c r="F35" s="5"/>
      <c r="G35" s="5"/>
      <c r="H35" s="70"/>
      <c r="I35" s="145"/>
      <c r="J35" s="146"/>
      <c r="K35" s="147"/>
      <c r="L35" s="148"/>
      <c r="M35" s="148"/>
      <c r="N35" s="132">
        <f t="shared" si="0"/>
        <v>0</v>
      </c>
      <c r="O35" s="135"/>
    </row>
    <row r="36" spans="1:16" x14ac:dyDescent="0.3">
      <c r="A36" s="9"/>
      <c r="B36" s="5"/>
      <c r="C36" s="5"/>
      <c r="D36" s="5"/>
      <c r="E36" s="5"/>
      <c r="F36" s="5"/>
      <c r="G36" s="5"/>
      <c r="H36" s="9"/>
      <c r="I36" s="5"/>
      <c r="J36" s="5"/>
      <c r="K36" s="5"/>
      <c r="L36" s="5"/>
      <c r="M36" s="5"/>
      <c r="N36" s="5"/>
      <c r="O36" s="8"/>
    </row>
    <row r="37" spans="1:16" x14ac:dyDescent="0.3">
      <c r="A37" s="9"/>
      <c r="B37" s="206" t="s">
        <v>2</v>
      </c>
      <c r="C37" s="206"/>
      <c r="D37" s="206"/>
      <c r="E37" s="206"/>
      <c r="F37" s="206"/>
      <c r="G37" s="5"/>
      <c r="H37" s="125"/>
      <c r="I37" s="126"/>
      <c r="J37" s="126"/>
      <c r="K37" s="126"/>
      <c r="L37" s="126"/>
      <c r="M37" s="126"/>
      <c r="N37" s="126"/>
      <c r="O37" s="127"/>
    </row>
    <row r="38" spans="1:16" ht="21" customHeight="1" x14ac:dyDescent="0.3">
      <c r="A38" s="9"/>
      <c r="B38" s="174" t="str">
        <f>VLOOKUP(B20,EAS!A2:B1439,2,0)</f>
        <v>ASOCIACIÓN ESPERANZA Y PROGRESO</v>
      </c>
      <c r="C38" s="174"/>
      <c r="D38" s="174"/>
      <c r="E38" s="174"/>
      <c r="F38" s="174"/>
      <c r="G38" s="5"/>
      <c r="H38" s="128"/>
      <c r="I38" s="186" t="s">
        <v>7</v>
      </c>
      <c r="J38" s="186"/>
      <c r="K38" s="186"/>
      <c r="L38" s="186"/>
      <c r="M38" s="186"/>
      <c r="N38" s="186"/>
      <c r="O38" s="129"/>
    </row>
    <row r="39" spans="1:16" ht="42.9" customHeight="1" thickBot="1" x14ac:dyDescent="0.35">
      <c r="A39" s="10"/>
      <c r="B39" s="11"/>
      <c r="C39" s="11"/>
      <c r="D39" s="11"/>
      <c r="E39" s="11"/>
      <c r="F39" s="11"/>
      <c r="G39" s="11"/>
      <c r="H39" s="10"/>
      <c r="I39" s="218"/>
      <c r="J39" s="218"/>
      <c r="K39" s="218"/>
      <c r="L39" s="218"/>
      <c r="M39" s="218"/>
      <c r="N39" s="218"/>
      <c r="O39" s="12"/>
    </row>
    <row r="40" spans="1:16" ht="15" thickBot="1" x14ac:dyDescent="0.35"/>
    <row r="41" spans="1:16" s="19" customFormat="1" ht="31.5" customHeight="1" thickBot="1" x14ac:dyDescent="0.35">
      <c r="A41" s="176" t="s">
        <v>3</v>
      </c>
      <c r="B41" s="177"/>
      <c r="C41" s="177"/>
      <c r="D41" s="177"/>
      <c r="E41" s="177"/>
      <c r="F41" s="177"/>
      <c r="G41" s="177"/>
      <c r="H41" s="177"/>
      <c r="I41" s="177"/>
      <c r="J41" s="177"/>
      <c r="K41" s="177"/>
      <c r="L41" s="177"/>
      <c r="M41" s="177"/>
      <c r="N41" s="177"/>
      <c r="O41" s="178"/>
      <c r="P41" s="76"/>
    </row>
    <row r="42" spans="1:16" ht="8.25" customHeight="1" thickBot="1" x14ac:dyDescent="0.35"/>
    <row r="43" spans="1:16" s="19" customFormat="1" ht="31.5" customHeight="1" thickBot="1" x14ac:dyDescent="0.35">
      <c r="A43" s="220" t="s">
        <v>4</v>
      </c>
      <c r="B43" s="221"/>
      <c r="C43" s="221"/>
      <c r="D43" s="221"/>
      <c r="E43" s="221"/>
      <c r="F43" s="221"/>
      <c r="G43" s="221"/>
      <c r="H43" s="221"/>
      <c r="I43" s="221"/>
      <c r="J43" s="221"/>
      <c r="K43" s="221"/>
      <c r="L43" s="221"/>
      <c r="M43" s="221"/>
      <c r="N43" s="221"/>
      <c r="O43" s="222"/>
      <c r="P43" s="76"/>
    </row>
    <row r="44" spans="1:16" ht="15" customHeight="1" x14ac:dyDescent="0.3">
      <c r="A44" s="223" t="s">
        <v>2655</v>
      </c>
      <c r="B44" s="224"/>
      <c r="C44" s="224"/>
      <c r="D44" s="224"/>
      <c r="E44" s="224"/>
      <c r="F44" s="224"/>
      <c r="G44" s="224"/>
      <c r="H44" s="224"/>
      <c r="I44" s="224"/>
      <c r="J44" s="224"/>
      <c r="K44" s="224"/>
      <c r="L44" s="224"/>
      <c r="M44" s="224"/>
      <c r="N44" s="224"/>
      <c r="O44" s="225"/>
    </row>
    <row r="45" spans="1:16" x14ac:dyDescent="0.3">
      <c r="A45" s="226"/>
      <c r="B45" s="227"/>
      <c r="C45" s="227"/>
      <c r="D45" s="227"/>
      <c r="E45" s="227"/>
      <c r="F45" s="227"/>
      <c r="G45" s="227"/>
      <c r="H45" s="227"/>
      <c r="I45" s="227"/>
      <c r="J45" s="227"/>
      <c r="K45" s="227"/>
      <c r="L45" s="227"/>
      <c r="M45" s="227"/>
      <c r="N45" s="227"/>
      <c r="O45" s="228"/>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9">
        <v>1</v>
      </c>
      <c r="B48" s="110" t="s">
        <v>2712</v>
      </c>
      <c r="C48" s="111" t="s">
        <v>31</v>
      </c>
      <c r="D48" s="117" t="s">
        <v>2713</v>
      </c>
      <c r="E48" s="141">
        <v>41944</v>
      </c>
      <c r="F48" s="141">
        <v>41988</v>
      </c>
      <c r="G48" s="156">
        <f>IF(AND(E48&lt;&gt;"",F48&lt;&gt;""),((F48-E48)/30),"")</f>
        <v>1.4666666666666666</v>
      </c>
      <c r="H48" s="118" t="s">
        <v>2714</v>
      </c>
      <c r="I48" s="112" t="s">
        <v>1156</v>
      </c>
      <c r="J48" s="112" t="s">
        <v>1153</v>
      </c>
      <c r="K48" s="119">
        <v>34782975</v>
      </c>
      <c r="L48" s="113" t="s">
        <v>26</v>
      </c>
      <c r="M48" s="114">
        <v>1</v>
      </c>
      <c r="N48" s="113" t="s">
        <v>27</v>
      </c>
      <c r="O48" s="113" t="s">
        <v>26</v>
      </c>
      <c r="P48" s="78"/>
    </row>
    <row r="49" spans="1:16" s="6" customFormat="1" ht="24.75" customHeight="1" x14ac:dyDescent="0.3">
      <c r="A49" s="139">
        <v>2</v>
      </c>
      <c r="B49" s="118" t="s">
        <v>2712</v>
      </c>
      <c r="C49" s="111" t="s">
        <v>31</v>
      </c>
      <c r="D49" s="117" t="s">
        <v>2710</v>
      </c>
      <c r="E49" s="141">
        <v>41999</v>
      </c>
      <c r="F49" s="141">
        <v>42369</v>
      </c>
      <c r="G49" s="156">
        <f t="shared" ref="G49:G50" si="2">IF(AND(E49&lt;&gt;"",F49&lt;&gt;""),((F49-E49)/30),"")</f>
        <v>12.333333333333334</v>
      </c>
      <c r="H49" s="118" t="s">
        <v>2711</v>
      </c>
      <c r="I49" s="112" t="s">
        <v>1156</v>
      </c>
      <c r="J49" s="112" t="s">
        <v>1153</v>
      </c>
      <c r="K49" s="119">
        <v>434882762</v>
      </c>
      <c r="L49" s="113" t="s">
        <v>26</v>
      </c>
      <c r="M49" s="114">
        <v>1</v>
      </c>
      <c r="N49" s="113" t="s">
        <v>27</v>
      </c>
      <c r="O49" s="113" t="s">
        <v>26</v>
      </c>
      <c r="P49" s="78"/>
    </row>
    <row r="50" spans="1:16" s="6" customFormat="1" ht="24.75" customHeight="1" x14ac:dyDescent="0.3">
      <c r="A50" s="139">
        <v>3</v>
      </c>
      <c r="B50" s="118" t="s">
        <v>2676</v>
      </c>
      <c r="C50" s="111" t="s">
        <v>31</v>
      </c>
      <c r="D50" s="117" t="s">
        <v>2679</v>
      </c>
      <c r="E50" s="141">
        <v>42401</v>
      </c>
      <c r="F50" s="141">
        <v>42674</v>
      </c>
      <c r="G50" s="156">
        <f t="shared" si="2"/>
        <v>9.1</v>
      </c>
      <c r="H50" s="118" t="s">
        <v>2677</v>
      </c>
      <c r="I50" s="117" t="s">
        <v>1156</v>
      </c>
      <c r="J50" s="117" t="s">
        <v>1153</v>
      </c>
      <c r="K50" s="119">
        <v>404850075</v>
      </c>
      <c r="L50" s="113" t="s">
        <v>1148</v>
      </c>
      <c r="M50" s="114">
        <v>1</v>
      </c>
      <c r="N50" s="113" t="s">
        <v>27</v>
      </c>
      <c r="O50" s="113" t="s">
        <v>26</v>
      </c>
      <c r="P50" s="78"/>
    </row>
    <row r="51" spans="1:16" s="6" customFormat="1" ht="24.75" customHeight="1" outlineLevel="1" x14ac:dyDescent="0.3">
      <c r="A51" s="139">
        <v>4</v>
      </c>
      <c r="B51" s="118" t="s">
        <v>2676</v>
      </c>
      <c r="C51" s="111" t="s">
        <v>31</v>
      </c>
      <c r="D51" s="117" t="s">
        <v>2700</v>
      </c>
      <c r="E51" s="141">
        <v>42720</v>
      </c>
      <c r="F51" s="141">
        <v>43084</v>
      </c>
      <c r="G51" s="156">
        <f t="shared" ref="G51:G107" si="3">IF(AND(E51&lt;&gt;"",F51&lt;&gt;""),((F51-E51)/30),"")</f>
        <v>12.133333333333333</v>
      </c>
      <c r="H51" s="118" t="s">
        <v>2701</v>
      </c>
      <c r="I51" s="112" t="s">
        <v>1156</v>
      </c>
      <c r="J51" s="112" t="s">
        <v>1153</v>
      </c>
      <c r="K51" s="119">
        <v>475788040</v>
      </c>
      <c r="L51" s="113" t="s">
        <v>1148</v>
      </c>
      <c r="M51" s="114">
        <v>1</v>
      </c>
      <c r="N51" s="113" t="s">
        <v>27</v>
      </c>
      <c r="O51" s="113" t="s">
        <v>26</v>
      </c>
      <c r="P51" s="78"/>
    </row>
    <row r="52" spans="1:16" s="7" customFormat="1" ht="24.75" customHeight="1" outlineLevel="1" x14ac:dyDescent="0.3">
      <c r="A52" s="140">
        <v>5</v>
      </c>
      <c r="B52" s="118" t="s">
        <v>2676</v>
      </c>
      <c r="C52" s="111" t="s">
        <v>31</v>
      </c>
      <c r="D52" s="117" t="s">
        <v>2680</v>
      </c>
      <c r="E52" s="141">
        <v>43085</v>
      </c>
      <c r="F52" s="141">
        <v>43404</v>
      </c>
      <c r="G52" s="156">
        <f t="shared" si="3"/>
        <v>10.633333333333333</v>
      </c>
      <c r="H52" s="118" t="s">
        <v>2681</v>
      </c>
      <c r="I52" s="112" t="s">
        <v>1156</v>
      </c>
      <c r="J52" s="112" t="s">
        <v>1153</v>
      </c>
      <c r="K52" s="119">
        <v>947692556</v>
      </c>
      <c r="L52" s="113" t="s">
        <v>1148</v>
      </c>
      <c r="M52" s="114">
        <v>1</v>
      </c>
      <c r="N52" s="113" t="s">
        <v>27</v>
      </c>
      <c r="O52" s="113" t="s">
        <v>26</v>
      </c>
      <c r="P52" s="79"/>
    </row>
    <row r="53" spans="1:16" s="7" customFormat="1" ht="24.75" customHeight="1" outlineLevel="1" x14ac:dyDescent="0.3">
      <c r="A53" s="140">
        <v>6</v>
      </c>
      <c r="B53" s="118" t="s">
        <v>2676</v>
      </c>
      <c r="C53" s="111" t="s">
        <v>31</v>
      </c>
      <c r="D53" s="117" t="s">
        <v>2678</v>
      </c>
      <c r="E53" s="141">
        <v>43405</v>
      </c>
      <c r="F53" s="141">
        <v>43441</v>
      </c>
      <c r="G53" s="156">
        <f t="shared" si="3"/>
        <v>1.2</v>
      </c>
      <c r="H53" s="118" t="s">
        <v>2682</v>
      </c>
      <c r="I53" s="112" t="s">
        <v>1156</v>
      </c>
      <c r="J53" s="112" t="s">
        <v>1153</v>
      </c>
      <c r="K53" s="119">
        <v>108088188</v>
      </c>
      <c r="L53" s="113" t="s">
        <v>1148</v>
      </c>
      <c r="M53" s="114">
        <v>1</v>
      </c>
      <c r="N53" s="113" t="s">
        <v>27</v>
      </c>
      <c r="O53" s="113" t="s">
        <v>26</v>
      </c>
      <c r="P53" s="79"/>
    </row>
    <row r="54" spans="1:16" s="7" customFormat="1" ht="24.75" customHeight="1" outlineLevel="1" x14ac:dyDescent="0.3">
      <c r="A54" s="140">
        <v>7</v>
      </c>
      <c r="B54" s="118" t="s">
        <v>2676</v>
      </c>
      <c r="C54" s="111" t="s">
        <v>31</v>
      </c>
      <c r="D54" s="117" t="s">
        <v>2683</v>
      </c>
      <c r="E54" s="141">
        <v>43483</v>
      </c>
      <c r="F54" s="141">
        <v>43819</v>
      </c>
      <c r="G54" s="156">
        <f t="shared" si="3"/>
        <v>11.2</v>
      </c>
      <c r="H54" s="118" t="s">
        <v>2684</v>
      </c>
      <c r="I54" s="117" t="s">
        <v>1156</v>
      </c>
      <c r="J54" s="117" t="s">
        <v>1153</v>
      </c>
      <c r="K54" s="115">
        <v>466900498</v>
      </c>
      <c r="L54" s="113" t="s">
        <v>1148</v>
      </c>
      <c r="M54" s="114">
        <v>1</v>
      </c>
      <c r="N54" s="113" t="s">
        <v>27</v>
      </c>
      <c r="O54" s="113" t="s">
        <v>26</v>
      </c>
      <c r="P54" s="79"/>
    </row>
    <row r="55" spans="1:16" s="7" customFormat="1" ht="24.75" customHeight="1" outlineLevel="1" x14ac:dyDescent="0.3">
      <c r="A55" s="140">
        <v>8</v>
      </c>
      <c r="B55" s="118" t="s">
        <v>2712</v>
      </c>
      <c r="C55" s="111" t="s">
        <v>31</v>
      </c>
      <c r="D55" s="117" t="s">
        <v>2715</v>
      </c>
      <c r="E55" s="141">
        <v>41944</v>
      </c>
      <c r="F55" s="141">
        <v>41988</v>
      </c>
      <c r="G55" s="156">
        <f t="shared" si="3"/>
        <v>1.4666666666666666</v>
      </c>
      <c r="H55" s="118" t="s">
        <v>2716</v>
      </c>
      <c r="I55" s="117" t="s">
        <v>1156</v>
      </c>
      <c r="J55" s="117" t="s">
        <v>1153</v>
      </c>
      <c r="K55" s="115">
        <v>65307343</v>
      </c>
      <c r="L55" s="120" t="s">
        <v>26</v>
      </c>
      <c r="M55" s="114">
        <v>1</v>
      </c>
      <c r="N55" s="120" t="s">
        <v>27</v>
      </c>
      <c r="O55" s="120" t="s">
        <v>26</v>
      </c>
      <c r="P55" s="79"/>
    </row>
    <row r="56" spans="1:16" s="7" customFormat="1" ht="24.75" customHeight="1" outlineLevel="1" x14ac:dyDescent="0.3">
      <c r="A56" s="140">
        <v>9</v>
      </c>
      <c r="B56" s="118" t="s">
        <v>2676</v>
      </c>
      <c r="C56" s="111" t="s">
        <v>31</v>
      </c>
      <c r="D56" s="117" t="s">
        <v>2685</v>
      </c>
      <c r="E56" s="141">
        <v>42401</v>
      </c>
      <c r="F56" s="141">
        <v>42613</v>
      </c>
      <c r="G56" s="156">
        <f t="shared" si="3"/>
        <v>7.0666666666666664</v>
      </c>
      <c r="H56" s="118" t="s">
        <v>2677</v>
      </c>
      <c r="I56" s="117" t="s">
        <v>1156</v>
      </c>
      <c r="J56" s="117" t="s">
        <v>1153</v>
      </c>
      <c r="K56" s="115">
        <v>6524026335</v>
      </c>
      <c r="L56" s="120" t="s">
        <v>1148</v>
      </c>
      <c r="M56" s="114">
        <v>1</v>
      </c>
      <c r="N56" s="120" t="s">
        <v>27</v>
      </c>
      <c r="O56" s="120" t="s">
        <v>26</v>
      </c>
      <c r="P56" s="79"/>
    </row>
    <row r="57" spans="1:16" s="7" customFormat="1" ht="24.75" customHeight="1" outlineLevel="1" x14ac:dyDescent="0.3">
      <c r="A57" s="140">
        <v>10</v>
      </c>
      <c r="B57" s="118" t="s">
        <v>2676</v>
      </c>
      <c r="C57" s="65" t="s">
        <v>31</v>
      </c>
      <c r="D57" s="117" t="s">
        <v>2686</v>
      </c>
      <c r="E57" s="141">
        <v>42614</v>
      </c>
      <c r="F57" s="141">
        <v>42674</v>
      </c>
      <c r="G57" s="156">
        <f t="shared" si="3"/>
        <v>2</v>
      </c>
      <c r="H57" s="118" t="s">
        <v>2689</v>
      </c>
      <c r="I57" s="117" t="s">
        <v>1156</v>
      </c>
      <c r="J57" s="117" t="s">
        <v>1153</v>
      </c>
      <c r="K57" s="115">
        <v>1808116360</v>
      </c>
      <c r="L57" s="120" t="s">
        <v>1148</v>
      </c>
      <c r="M57" s="114">
        <v>1</v>
      </c>
      <c r="N57" s="120" t="s">
        <v>27</v>
      </c>
      <c r="O57" s="120" t="s">
        <v>26</v>
      </c>
      <c r="P57" s="79"/>
    </row>
    <row r="58" spans="1:16" s="7" customFormat="1" ht="24.75" customHeight="1" outlineLevel="1" x14ac:dyDescent="0.3">
      <c r="A58" s="140">
        <v>11</v>
      </c>
      <c r="B58" s="118" t="s">
        <v>2676</v>
      </c>
      <c r="C58" s="65" t="s">
        <v>31</v>
      </c>
      <c r="D58" s="117" t="s">
        <v>2687</v>
      </c>
      <c r="E58" s="141">
        <v>42675</v>
      </c>
      <c r="F58" s="141">
        <v>42719</v>
      </c>
      <c r="G58" s="156">
        <f t="shared" si="3"/>
        <v>1.4666666666666666</v>
      </c>
      <c r="H58" s="118" t="s">
        <v>2688</v>
      </c>
      <c r="I58" s="117" t="s">
        <v>1156</v>
      </c>
      <c r="J58" s="117" t="s">
        <v>1153</v>
      </c>
      <c r="K58" s="115">
        <v>1545839460</v>
      </c>
      <c r="L58" s="120" t="s">
        <v>1148</v>
      </c>
      <c r="M58" s="114">
        <v>1</v>
      </c>
      <c r="N58" s="120" t="s">
        <v>27</v>
      </c>
      <c r="O58" s="120" t="s">
        <v>26</v>
      </c>
      <c r="P58" s="79"/>
    </row>
    <row r="59" spans="1:16" s="7" customFormat="1" ht="24.75" customHeight="1" outlineLevel="1" x14ac:dyDescent="0.3">
      <c r="A59" s="140">
        <v>12</v>
      </c>
      <c r="B59" s="118" t="s">
        <v>2676</v>
      </c>
      <c r="C59" s="65" t="s">
        <v>31</v>
      </c>
      <c r="D59" s="117" t="s">
        <v>2691</v>
      </c>
      <c r="E59" s="141">
        <v>42720</v>
      </c>
      <c r="F59" s="141">
        <v>43084</v>
      </c>
      <c r="G59" s="156">
        <f t="shared" si="3"/>
        <v>12.133333333333333</v>
      </c>
      <c r="H59" s="118" t="s">
        <v>2690</v>
      </c>
      <c r="I59" s="117" t="s">
        <v>1156</v>
      </c>
      <c r="J59" s="117" t="s">
        <v>1153</v>
      </c>
      <c r="K59" s="115">
        <v>8154801950</v>
      </c>
      <c r="L59" s="120" t="s">
        <v>1148</v>
      </c>
      <c r="M59" s="114">
        <v>1</v>
      </c>
      <c r="N59" s="120" t="s">
        <v>27</v>
      </c>
      <c r="O59" s="120" t="s">
        <v>26</v>
      </c>
      <c r="P59" s="79"/>
    </row>
    <row r="60" spans="1:16" s="7" customFormat="1" ht="24.75" customHeight="1" outlineLevel="1" x14ac:dyDescent="0.3">
      <c r="A60" s="140">
        <v>13</v>
      </c>
      <c r="B60" s="118" t="s">
        <v>2676</v>
      </c>
      <c r="C60" s="65" t="s">
        <v>31</v>
      </c>
      <c r="D60" s="117" t="s">
        <v>2692</v>
      </c>
      <c r="E60" s="141">
        <v>43070</v>
      </c>
      <c r="F60" s="141">
        <v>43312</v>
      </c>
      <c r="G60" s="156">
        <f t="shared" si="3"/>
        <v>8.0666666666666664</v>
      </c>
      <c r="H60" s="118" t="s">
        <v>2693</v>
      </c>
      <c r="I60" s="117" t="s">
        <v>1156</v>
      </c>
      <c r="J60" s="117" t="s">
        <v>1153</v>
      </c>
      <c r="K60" s="115">
        <v>4932147898</v>
      </c>
      <c r="L60" s="65" t="s">
        <v>1148</v>
      </c>
      <c r="M60" s="67">
        <v>1</v>
      </c>
      <c r="N60" s="65" t="s">
        <v>27</v>
      </c>
      <c r="O60" s="65" t="s">
        <v>26</v>
      </c>
      <c r="P60" s="79"/>
    </row>
    <row r="61" spans="1:16" s="7" customFormat="1" ht="24.75" customHeight="1" outlineLevel="1" x14ac:dyDescent="0.3">
      <c r="A61" s="140">
        <v>14</v>
      </c>
      <c r="B61" s="118" t="s">
        <v>2676</v>
      </c>
      <c r="C61" s="65" t="s">
        <v>31</v>
      </c>
      <c r="D61" s="117" t="s">
        <v>2694</v>
      </c>
      <c r="E61" s="141">
        <v>43313</v>
      </c>
      <c r="F61" s="141">
        <v>43404</v>
      </c>
      <c r="G61" s="156">
        <f t="shared" si="3"/>
        <v>3.0333333333333332</v>
      </c>
      <c r="H61" s="64" t="s">
        <v>2695</v>
      </c>
      <c r="I61" s="63" t="s">
        <v>1156</v>
      </c>
      <c r="J61" s="63" t="s">
        <v>1153</v>
      </c>
      <c r="K61" s="66">
        <v>2787679064</v>
      </c>
      <c r="L61" s="65" t="s">
        <v>1148</v>
      </c>
      <c r="M61" s="67">
        <v>1</v>
      </c>
      <c r="N61" s="65" t="s">
        <v>27</v>
      </c>
      <c r="O61" s="65" t="s">
        <v>26</v>
      </c>
      <c r="P61" s="79"/>
    </row>
    <row r="62" spans="1:16" s="7" customFormat="1" ht="24.75" customHeight="1" outlineLevel="1" x14ac:dyDescent="0.3">
      <c r="A62" s="140">
        <v>15</v>
      </c>
      <c r="B62" s="118" t="s">
        <v>2676</v>
      </c>
      <c r="C62" s="65" t="s">
        <v>31</v>
      </c>
      <c r="D62" s="117" t="s">
        <v>2696</v>
      </c>
      <c r="E62" s="141">
        <v>43408</v>
      </c>
      <c r="F62" s="141">
        <v>43441</v>
      </c>
      <c r="G62" s="156">
        <f t="shared" si="3"/>
        <v>1.1000000000000001</v>
      </c>
      <c r="H62" s="64" t="s">
        <v>2697</v>
      </c>
      <c r="I62" s="63" t="s">
        <v>1156</v>
      </c>
      <c r="J62" s="63" t="s">
        <v>1153</v>
      </c>
      <c r="K62" s="66">
        <v>1172242355</v>
      </c>
      <c r="L62" s="65" t="s">
        <v>1148</v>
      </c>
      <c r="M62" s="114">
        <v>1</v>
      </c>
      <c r="N62" s="65" t="s">
        <v>27</v>
      </c>
      <c r="O62" s="65" t="s">
        <v>26</v>
      </c>
      <c r="P62" s="79"/>
    </row>
    <row r="63" spans="1:16" s="7" customFormat="1" ht="24.75" customHeight="1" outlineLevel="1" x14ac:dyDescent="0.3">
      <c r="A63" s="140">
        <v>16</v>
      </c>
      <c r="B63" s="118" t="s">
        <v>2676</v>
      </c>
      <c r="C63" s="65" t="s">
        <v>31</v>
      </c>
      <c r="D63" s="117" t="s">
        <v>2699</v>
      </c>
      <c r="E63" s="141">
        <v>43496</v>
      </c>
      <c r="F63" s="141">
        <v>43819</v>
      </c>
      <c r="G63" s="156">
        <f t="shared" si="3"/>
        <v>10.766666666666667</v>
      </c>
      <c r="H63" s="64" t="s">
        <v>2698</v>
      </c>
      <c r="I63" s="63" t="s">
        <v>1156</v>
      </c>
      <c r="J63" s="63" t="s">
        <v>1153</v>
      </c>
      <c r="K63" s="66">
        <v>14978047791</v>
      </c>
      <c r="L63" s="65" t="s">
        <v>1148</v>
      </c>
      <c r="M63" s="114">
        <v>1</v>
      </c>
      <c r="N63" s="65" t="s">
        <v>27</v>
      </c>
      <c r="O63" s="65" t="s">
        <v>26</v>
      </c>
      <c r="P63" s="79"/>
    </row>
    <row r="64" spans="1:16" s="7" customFormat="1" ht="24.75" customHeight="1" outlineLevel="1" x14ac:dyDescent="0.3">
      <c r="A64" s="140">
        <v>17</v>
      </c>
      <c r="B64" s="64"/>
      <c r="C64" s="65"/>
      <c r="D64" s="63"/>
      <c r="E64" s="141"/>
      <c r="F64" s="141"/>
      <c r="G64" s="156" t="str">
        <f t="shared" si="3"/>
        <v/>
      </c>
      <c r="H64" s="64"/>
      <c r="I64" s="63"/>
      <c r="J64" s="63"/>
      <c r="K64" s="66"/>
      <c r="L64" s="65"/>
      <c r="M64" s="67"/>
      <c r="N64" s="65"/>
      <c r="O64" s="65"/>
      <c r="P64" s="79"/>
    </row>
    <row r="65" spans="1:16" s="7" customFormat="1" ht="24.75" customHeight="1" outlineLevel="1" x14ac:dyDescent="0.3">
      <c r="A65" s="140">
        <v>18</v>
      </c>
      <c r="B65" s="64"/>
      <c r="C65" s="65"/>
      <c r="D65" s="63"/>
      <c r="E65" s="141"/>
      <c r="F65" s="141"/>
      <c r="G65" s="156" t="str">
        <f t="shared" si="3"/>
        <v/>
      </c>
      <c r="H65" s="64"/>
      <c r="I65" s="63"/>
      <c r="J65" s="63"/>
      <c r="K65" s="66"/>
      <c r="L65" s="65"/>
      <c r="M65" s="67"/>
      <c r="N65" s="65"/>
      <c r="O65" s="65"/>
      <c r="P65" s="79"/>
    </row>
    <row r="66" spans="1:16" s="7" customFormat="1" ht="24.75" customHeight="1" outlineLevel="1" x14ac:dyDescent="0.3">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3">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3">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3">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3">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3">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3">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3">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3">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3">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3">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3">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3">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3">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3">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3">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3">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3">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3">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3">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3">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3">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3">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3">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3">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3">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3">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3">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3">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3">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3">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3">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3">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3">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3">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3">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3">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3">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3">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3">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3">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3">
      <c r="A107" s="140">
        <v>60</v>
      </c>
      <c r="B107" s="64"/>
      <c r="C107" s="65"/>
      <c r="D107" s="63"/>
      <c r="E107" s="141"/>
      <c r="F107" s="141"/>
      <c r="G107" s="156"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0" t="s">
        <v>2633</v>
      </c>
      <c r="B109" s="221"/>
      <c r="C109" s="221"/>
      <c r="D109" s="221"/>
      <c r="E109" s="221"/>
      <c r="F109" s="221"/>
      <c r="G109" s="221"/>
      <c r="H109" s="221"/>
      <c r="I109" s="221"/>
      <c r="J109" s="221"/>
      <c r="K109" s="221"/>
      <c r="L109" s="221"/>
      <c r="M109" s="221"/>
      <c r="N109" s="221"/>
      <c r="O109" s="222"/>
      <c r="P109" s="76"/>
    </row>
    <row r="110" spans="1:16" ht="15" customHeight="1" x14ac:dyDescent="0.3">
      <c r="A110" s="223" t="s">
        <v>2656</v>
      </c>
      <c r="B110" s="224"/>
      <c r="C110" s="224"/>
      <c r="D110" s="224"/>
      <c r="E110" s="224"/>
      <c r="F110" s="224"/>
      <c r="G110" s="224"/>
      <c r="H110" s="224"/>
      <c r="I110" s="224"/>
      <c r="J110" s="224"/>
      <c r="K110" s="224"/>
      <c r="L110" s="224"/>
      <c r="M110" s="224"/>
      <c r="N110" s="224"/>
      <c r="O110" s="225"/>
    </row>
    <row r="111" spans="1:16" ht="15" thickBot="1" x14ac:dyDescent="0.35">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5">
      <c r="I112" s="233" t="s">
        <v>9</v>
      </c>
      <c r="J112" s="234"/>
      <c r="O112" s="171"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9">
        <v>1</v>
      </c>
      <c r="B114" s="157" t="s">
        <v>2665</v>
      </c>
      <c r="C114" s="159" t="s">
        <v>31</v>
      </c>
      <c r="D114" s="116" t="s">
        <v>2702</v>
      </c>
      <c r="E114" s="141">
        <v>43856</v>
      </c>
      <c r="F114" s="141">
        <v>44196</v>
      </c>
      <c r="G114" s="156">
        <f>IF(AND(E114&lt;&gt;"",F114&lt;&gt;""),((F114-E114)/30),"")</f>
        <v>11.333333333333334</v>
      </c>
      <c r="H114" s="118" t="s">
        <v>2703</v>
      </c>
      <c r="I114" s="117" t="s">
        <v>1156</v>
      </c>
      <c r="J114" s="117" t="s">
        <v>1153</v>
      </c>
      <c r="K114" s="119">
        <v>1602255288</v>
      </c>
      <c r="L114" s="100">
        <f>+IF(AND(K114&gt;0,O114="Ejecución"),(K114/877802)*Tabla28[[#This Row],[% participación]],IF(AND(K114&gt;0,O114&lt;&gt;"Ejecución"),"-",""))</f>
        <v>1642.7733807851885</v>
      </c>
      <c r="M114" s="120" t="s">
        <v>1148</v>
      </c>
      <c r="N114" s="169">
        <v>0.9</v>
      </c>
      <c r="O114" s="158" t="s">
        <v>1150</v>
      </c>
      <c r="P114" s="78"/>
    </row>
    <row r="115" spans="1:16" s="6" customFormat="1" ht="24.75" customHeight="1" x14ac:dyDescent="0.3">
      <c r="A115" s="139">
        <v>2</v>
      </c>
      <c r="B115" s="157" t="s">
        <v>2665</v>
      </c>
      <c r="C115" s="159" t="s">
        <v>31</v>
      </c>
      <c r="D115" s="63" t="s">
        <v>2704</v>
      </c>
      <c r="E115" s="141">
        <v>43857</v>
      </c>
      <c r="F115" s="141">
        <v>44196</v>
      </c>
      <c r="G115" s="156">
        <f t="shared" ref="G115:G116" si="4">IF(AND(E115&lt;&gt;"",F115&lt;&gt;""),((F115-E115)/30),"")</f>
        <v>11.3</v>
      </c>
      <c r="H115" s="118" t="s">
        <v>2703</v>
      </c>
      <c r="I115" s="63" t="s">
        <v>1156</v>
      </c>
      <c r="J115" s="63" t="s">
        <v>1153</v>
      </c>
      <c r="K115" s="119">
        <v>15179997908</v>
      </c>
      <c r="L115" s="100">
        <f>+IF(AND(K115&gt;0,O115="Ejecución"),(K115/877802)*Tabla28[[#This Row],[% participación]],IF(AND(K115&gt;0,O115&lt;&gt;"Ejecución"),"-",""))</f>
        <v>15563.872168438897</v>
      </c>
      <c r="M115" s="65" t="s">
        <v>1148</v>
      </c>
      <c r="N115" s="169">
        <v>0.9</v>
      </c>
      <c r="O115" s="158" t="s">
        <v>1150</v>
      </c>
      <c r="P115" s="78"/>
    </row>
    <row r="116" spans="1:16" s="6" customFormat="1" ht="24.75" customHeight="1" x14ac:dyDescent="0.3">
      <c r="A116" s="139">
        <v>3</v>
      </c>
      <c r="B116" s="157" t="s">
        <v>2665</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3">
      <c r="A117" s="139">
        <v>4</v>
      </c>
      <c r="B117" s="157" t="s">
        <v>2665</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3">
      <c r="A118" s="140">
        <v>5</v>
      </c>
      <c r="B118" s="157" t="s">
        <v>2665</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3">
      <c r="A119" s="140">
        <v>6</v>
      </c>
      <c r="B119" s="157" t="s">
        <v>2665</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3">
      <c r="A120" s="140">
        <v>7</v>
      </c>
      <c r="B120" s="157" t="s">
        <v>2665</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3">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3">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3">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3">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3">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3">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3">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3">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3">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3">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3">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3">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3">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3">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3">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3">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3">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3">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3">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3">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3">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3">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3">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3">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3">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3">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3">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3">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3">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3">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3">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3">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3">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3">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3">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3">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3">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3">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3">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5">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5">
      <c r="O161" s="171" t="str">
        <f>HYPERLINK("#MI_Oferente_Singular!A1","INICIO")</f>
        <v>INICIO</v>
      </c>
    </row>
    <row r="162" spans="1:28" s="19" customFormat="1" ht="31.5" customHeight="1" thickBot="1" x14ac:dyDescent="0.35">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3">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3">
      <c r="A164" s="29"/>
      <c r="B164" s="30"/>
      <c r="C164" s="30"/>
      <c r="E164" s="8"/>
      <c r="F164" s="30"/>
      <c r="G164" s="30"/>
      <c r="H164" s="30"/>
      <c r="I164" s="29"/>
      <c r="J164" s="30"/>
      <c r="K164" s="5"/>
      <c r="L164" s="5"/>
      <c r="M164" s="5"/>
      <c r="N164" s="153"/>
      <c r="O164" s="8"/>
      <c r="Q164" s="4" t="s">
        <v>2644</v>
      </c>
    </row>
    <row r="165" spans="1:28" x14ac:dyDescent="0.3">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3">
      <c r="A166" s="9"/>
      <c r="B166" s="5"/>
      <c r="C166" s="5"/>
      <c r="D166" s="154" t="s">
        <v>14</v>
      </c>
      <c r="E166" s="8"/>
      <c r="F166" s="5"/>
      <c r="G166" s="26" t="s">
        <v>14</v>
      </c>
      <c r="I166" s="9"/>
      <c r="J166" s="5"/>
      <c r="K166" s="5"/>
      <c r="L166" s="5"/>
      <c r="M166" s="5"/>
      <c r="N166" s="5"/>
      <c r="O166" s="8"/>
    </row>
    <row r="167" spans="1:28" x14ac:dyDescent="0.3">
      <c r="A167" s="9"/>
      <c r="D167" s="107" t="s">
        <v>26</v>
      </c>
      <c r="E167" s="8"/>
      <c r="F167" s="5"/>
      <c r="G167" s="107" t="s">
        <v>26</v>
      </c>
      <c r="I167" s="242" t="s">
        <v>2643</v>
      </c>
      <c r="J167" s="243"/>
      <c r="K167" s="243"/>
      <c r="L167" s="243"/>
      <c r="M167" s="243"/>
      <c r="N167" s="243"/>
      <c r="O167" s="244"/>
      <c r="U167" s="51"/>
    </row>
    <row r="168" spans="1:28" x14ac:dyDescent="0.3">
      <c r="A168" s="9"/>
      <c r="B168" s="219" t="s">
        <v>2658</v>
      </c>
      <c r="C168" s="219"/>
      <c r="D168" s="219"/>
      <c r="E168" s="8"/>
      <c r="F168" s="5"/>
      <c r="H168" s="81" t="s">
        <v>2657</v>
      </c>
      <c r="I168" s="242"/>
      <c r="J168" s="243"/>
      <c r="K168" s="243"/>
      <c r="L168" s="243"/>
      <c r="M168" s="243"/>
      <c r="N168" s="243"/>
      <c r="O168" s="244"/>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6" t="s">
        <v>2668</v>
      </c>
      <c r="B172" s="177"/>
      <c r="C172" s="177"/>
      <c r="D172" s="177"/>
      <c r="E172" s="177"/>
      <c r="F172" s="177"/>
      <c r="G172" s="177"/>
      <c r="H172" s="177"/>
      <c r="I172" s="177"/>
      <c r="J172" s="177"/>
      <c r="K172" s="177"/>
      <c r="L172" s="177"/>
      <c r="M172" s="177"/>
      <c r="N172" s="177"/>
      <c r="O172" s="178"/>
      <c r="P172" s="76"/>
    </row>
    <row r="173" spans="1:28" ht="15" customHeight="1" x14ac:dyDescent="0.3">
      <c r="A173" s="191" t="s">
        <v>2674</v>
      </c>
      <c r="B173" s="192"/>
      <c r="C173" s="192"/>
      <c r="D173" s="192"/>
      <c r="E173" s="192"/>
      <c r="F173" s="192"/>
      <c r="G173" s="192"/>
      <c r="H173" s="192"/>
      <c r="I173" s="192"/>
      <c r="J173" s="192"/>
      <c r="K173" s="192"/>
      <c r="L173" s="192"/>
      <c r="M173" s="192"/>
      <c r="N173" s="192"/>
      <c r="O173" s="193"/>
    </row>
    <row r="174" spans="1:28" ht="24" thickBot="1" x14ac:dyDescent="0.35">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7" t="s">
        <v>2669</v>
      </c>
      <c r="C176" s="207"/>
      <c r="D176" s="207"/>
      <c r="E176" s="207"/>
      <c r="F176" s="207"/>
      <c r="G176" s="207"/>
      <c r="H176" s="20"/>
      <c r="I176" s="214" t="s">
        <v>2675</v>
      </c>
      <c r="J176" s="215"/>
      <c r="K176" s="215"/>
      <c r="L176" s="215"/>
      <c r="M176" s="215"/>
      <c r="O176" s="171" t="str">
        <f>HYPERLINK("#MI_Oferente_Singular!A1","INICIO")</f>
        <v>INICIO</v>
      </c>
      <c r="Q176" s="19"/>
      <c r="R176" s="19"/>
      <c r="S176" s="19"/>
      <c r="T176" s="19"/>
      <c r="U176" s="19"/>
      <c r="V176" s="19"/>
      <c r="W176" s="19"/>
      <c r="X176" s="19"/>
      <c r="Y176" s="19"/>
      <c r="Z176" s="19"/>
      <c r="AA176" s="19"/>
      <c r="AB176" s="19"/>
    </row>
    <row r="177" spans="1:28" ht="23.4" x14ac:dyDescent="0.3">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4" x14ac:dyDescent="0.3">
      <c r="A178" s="9"/>
      <c r="B178" s="211"/>
      <c r="C178" s="212"/>
      <c r="D178" s="213"/>
      <c r="E178" s="163"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60"/>
      <c r="Z178" s="161" t="str">
        <f>IF(Y178&gt;0,SUM(E180+Y178),"")</f>
        <v/>
      </c>
      <c r="AA178" s="19"/>
      <c r="AB178" s="19"/>
    </row>
    <row r="179" spans="1:28" ht="23.4" x14ac:dyDescent="0.3">
      <c r="A179" s="9"/>
      <c r="B179" s="217" t="s">
        <v>2669</v>
      </c>
      <c r="C179" s="217"/>
      <c r="D179" s="217"/>
      <c r="E179" s="167">
        <v>0.02</v>
      </c>
      <c r="F179" s="166">
        <v>2.1000000000000001E-2</v>
      </c>
      <c r="G179" s="161">
        <f>IF(F179&gt;0,SUM(E179+F179),"")</f>
        <v>4.1000000000000002E-2</v>
      </c>
      <c r="H179" s="5"/>
      <c r="I179" s="217" t="s">
        <v>2671</v>
      </c>
      <c r="J179" s="217"/>
      <c r="K179" s="217"/>
      <c r="L179" s="217"/>
      <c r="M179" s="168">
        <v>2.1999999999999999E-2</v>
      </c>
      <c r="O179" s="8"/>
      <c r="Q179" s="19"/>
      <c r="R179" s="155">
        <f>IF(M179&gt;0,SUM(L179+M179),"")</f>
        <v>2.1999999999999999E-2</v>
      </c>
      <c r="T179" s="19"/>
      <c r="U179" s="173" t="s">
        <v>1166</v>
      </c>
      <c r="V179" s="173"/>
      <c r="W179" s="173"/>
      <c r="X179" s="24">
        <v>0.02</v>
      </c>
      <c r="Y179" s="160"/>
      <c r="Z179" s="161" t="str">
        <f>IF(Y179&gt;0,SUM(E181+Y179),"")</f>
        <v/>
      </c>
      <c r="AA179" s="19"/>
      <c r="AB179" s="19"/>
    </row>
    <row r="180" spans="1:28" ht="23.25" hidden="1" x14ac:dyDescent="0.25">
      <c r="A180" s="9"/>
      <c r="B180" s="197"/>
      <c r="C180" s="197"/>
      <c r="D180" s="197"/>
      <c r="E180" s="165"/>
      <c r="H180" s="5"/>
      <c r="I180" s="197"/>
      <c r="J180" s="197"/>
      <c r="K180" s="197"/>
      <c r="L180" s="197"/>
      <c r="M180" s="5"/>
      <c r="O180" s="8"/>
      <c r="Q180" s="19"/>
      <c r="R180" s="155" t="str">
        <f>IF(S180&gt;0,SUM(L180+S180),"")</f>
        <v/>
      </c>
      <c r="S180" s="160"/>
      <c r="T180" s="19"/>
      <c r="U180" s="173" t="s">
        <v>1167</v>
      </c>
      <c r="V180" s="173"/>
      <c r="W180" s="173"/>
      <c r="X180" s="24">
        <v>0.03</v>
      </c>
      <c r="Y180" s="160"/>
      <c r="Z180" s="161" t="str">
        <f>IF(Y180&gt;0,SUM(E182+Y180),"")</f>
        <v/>
      </c>
      <c r="AA180" s="19"/>
      <c r="AB180" s="19"/>
    </row>
    <row r="181" spans="1:28" ht="23.25" hidden="1" x14ac:dyDescent="0.25">
      <c r="A181" s="9"/>
      <c r="B181" s="197"/>
      <c r="C181" s="197"/>
      <c r="D181" s="197"/>
      <c r="E181" s="165"/>
      <c r="H181" s="5"/>
      <c r="I181" s="197"/>
      <c r="J181" s="197"/>
      <c r="K181" s="197"/>
      <c r="L181" s="197"/>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7"/>
      <c r="C182" s="197"/>
      <c r="D182" s="197"/>
      <c r="E182" s="165"/>
      <c r="H182" s="5"/>
      <c r="I182" s="197"/>
      <c r="J182" s="197"/>
      <c r="K182" s="197"/>
      <c r="L182" s="197"/>
      <c r="M182" s="5"/>
      <c r="O182" s="8"/>
      <c r="Q182" s="19"/>
      <c r="R182" s="155" t="str">
        <f>IF(S182&gt;0,SUM(L182+S182),"")</f>
        <v/>
      </c>
      <c r="S182" s="160"/>
      <c r="T182" s="19"/>
      <c r="U182" s="19"/>
      <c r="V182" s="19"/>
      <c r="W182" s="19"/>
      <c r="X182" s="19"/>
      <c r="Y182" s="19"/>
      <c r="Z182" s="19"/>
      <c r="AA182" s="19"/>
      <c r="AB182" s="19"/>
    </row>
    <row r="183" spans="1:28" ht="23.4" x14ac:dyDescent="0.3">
      <c r="A183" s="9"/>
      <c r="B183" s="5"/>
      <c r="C183" s="5"/>
      <c r="D183" s="5"/>
      <c r="E183" s="5"/>
      <c r="F183" s="5"/>
      <c r="G183" s="5"/>
      <c r="H183" s="5"/>
      <c r="I183" s="197"/>
      <c r="J183" s="197"/>
      <c r="K183" s="197"/>
      <c r="L183" s="197"/>
      <c r="M183" s="5"/>
      <c r="O183" s="8"/>
      <c r="Q183" s="19"/>
      <c r="R183" s="155" t="str">
        <f>IF(S183&gt;0,SUM(L183+S183),"")</f>
        <v/>
      </c>
      <c r="S183" s="160"/>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2">
        <f>+SUM(G179:G182)</f>
        <v>4.1000000000000002E-2</v>
      </c>
      <c r="D185" s="91" t="s">
        <v>2628</v>
      </c>
      <c r="E185" s="94">
        <f>+(C185*SUM(K20:K35))</f>
        <v>46897722.899999999</v>
      </c>
      <c r="F185" s="92"/>
      <c r="G185" s="93"/>
      <c r="H185" s="88"/>
      <c r="I185" s="90" t="s">
        <v>2627</v>
      </c>
      <c r="J185" s="162">
        <f>+SUM(M179:M183)</f>
        <v>2.1999999999999999E-2</v>
      </c>
      <c r="K185" s="198" t="s">
        <v>2628</v>
      </c>
      <c r="L185" s="198"/>
      <c r="M185" s="94">
        <f>+J185*(SUM(K20:K35))</f>
        <v>25164631.799999997</v>
      </c>
      <c r="N185" s="95"/>
      <c r="O185" s="96"/>
    </row>
    <row r="186" spans="1:28" ht="15" thickBot="1" x14ac:dyDescent="0.35">
      <c r="A186" s="10"/>
      <c r="B186" s="97"/>
      <c r="C186" s="97"/>
      <c r="D186" s="97"/>
      <c r="E186" s="97"/>
      <c r="F186" s="97"/>
      <c r="G186" s="97"/>
      <c r="H186" s="97"/>
      <c r="I186" s="164" t="s">
        <v>2673</v>
      </c>
      <c r="J186" s="97"/>
      <c r="K186" s="97"/>
      <c r="L186" s="97"/>
      <c r="M186" s="97"/>
      <c r="N186" s="98"/>
      <c r="O186" s="99"/>
    </row>
    <row r="187" spans="1:28" ht="8.25" customHeight="1" thickBot="1" x14ac:dyDescent="0.35"/>
    <row r="188" spans="1:28" s="19" customFormat="1" ht="31.5" customHeight="1" thickBot="1" x14ac:dyDescent="0.35">
      <c r="A188" s="176" t="s">
        <v>18</v>
      </c>
      <c r="B188" s="177"/>
      <c r="C188" s="177"/>
      <c r="D188" s="177"/>
      <c r="E188" s="177"/>
      <c r="F188" s="177"/>
      <c r="G188" s="177"/>
      <c r="H188" s="177"/>
      <c r="I188" s="177"/>
      <c r="J188" s="177"/>
      <c r="K188" s="177"/>
      <c r="L188" s="177"/>
      <c r="M188" s="177"/>
      <c r="N188" s="177"/>
      <c r="O188" s="178"/>
      <c r="P188" s="76"/>
    </row>
    <row r="189" spans="1:28" ht="15" customHeight="1" x14ac:dyDescent="0.3">
      <c r="A189" s="191" t="s">
        <v>19</v>
      </c>
      <c r="B189" s="192"/>
      <c r="C189" s="192"/>
      <c r="D189" s="192"/>
      <c r="E189" s="192"/>
      <c r="F189" s="192"/>
      <c r="G189" s="192"/>
      <c r="H189" s="192"/>
      <c r="I189" s="192"/>
      <c r="J189" s="192"/>
      <c r="K189" s="192"/>
      <c r="L189" s="192"/>
      <c r="M189" s="192"/>
      <c r="N189" s="192"/>
      <c r="O189" s="193"/>
    </row>
    <row r="190" spans="1:28" ht="15" thickBot="1" x14ac:dyDescent="0.35">
      <c r="A190" s="194"/>
      <c r="B190" s="195"/>
      <c r="C190" s="195"/>
      <c r="D190" s="195"/>
      <c r="E190" s="195"/>
      <c r="F190" s="195"/>
      <c r="G190" s="195"/>
      <c r="H190" s="195"/>
      <c r="I190" s="195"/>
      <c r="J190" s="195"/>
      <c r="K190" s="195"/>
      <c r="L190" s="195"/>
      <c r="M190" s="195"/>
      <c r="N190" s="195"/>
      <c r="O190" s="196"/>
    </row>
    <row r="191" spans="1:28" ht="21.6" thickBot="1" x14ac:dyDescent="0.35">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3">
      <c r="A192" s="9"/>
      <c r="B192" s="232" t="s">
        <v>2636</v>
      </c>
      <c r="C192" s="232"/>
      <c r="E192" s="5" t="s">
        <v>20</v>
      </c>
      <c r="H192" s="26" t="s">
        <v>24</v>
      </c>
      <c r="J192" s="5" t="s">
        <v>2637</v>
      </c>
      <c r="K192" s="5"/>
      <c r="M192" s="5"/>
      <c r="N192" s="5"/>
      <c r="O192" s="8"/>
      <c r="Q192" s="150"/>
      <c r="R192" s="151"/>
      <c r="S192" s="151"/>
      <c r="T192" s="150"/>
    </row>
    <row r="193" spans="1:18" x14ac:dyDescent="0.3">
      <c r="A193" s="9"/>
      <c r="C193" s="121">
        <v>41984</v>
      </c>
      <c r="D193" s="5"/>
      <c r="E193" s="122">
        <v>2983</v>
      </c>
      <c r="F193" s="5"/>
      <c r="G193" s="5"/>
      <c r="H193" s="143" t="s">
        <v>2705</v>
      </c>
      <c r="J193" s="5"/>
      <c r="K193" s="123">
        <v>42401</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6" t="s">
        <v>29</v>
      </c>
      <c r="B197" s="177"/>
      <c r="C197" s="177"/>
      <c r="D197" s="177"/>
      <c r="E197" s="177"/>
      <c r="F197" s="177"/>
      <c r="G197" s="177"/>
      <c r="H197" s="177"/>
      <c r="I197" s="177"/>
      <c r="J197" s="177"/>
      <c r="K197" s="177"/>
      <c r="L197" s="177"/>
      <c r="M197" s="177"/>
      <c r="N197" s="177"/>
      <c r="O197" s="178"/>
      <c r="P197" s="76"/>
    </row>
    <row r="198" spans="1:18" ht="21.6" thickBot="1" x14ac:dyDescent="0.35">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3">
      <c r="A199" s="9"/>
      <c r="B199" s="190" t="s">
        <v>2659</v>
      </c>
      <c r="C199" s="190"/>
      <c r="D199" s="190"/>
      <c r="E199" s="190"/>
      <c r="F199" s="190"/>
      <c r="G199" s="190"/>
      <c r="H199" s="190"/>
      <c r="I199" s="190"/>
      <c r="J199" s="190"/>
      <c r="K199" s="190"/>
      <c r="L199" s="190"/>
      <c r="M199" s="190"/>
      <c r="N199" s="190"/>
      <c r="O199" s="8"/>
    </row>
    <row r="200" spans="1:18" x14ac:dyDescent="0.3">
      <c r="A200" s="9"/>
      <c r="B200" s="229"/>
      <c r="C200" s="229"/>
      <c r="D200" s="229"/>
      <c r="E200" s="229"/>
      <c r="F200" s="229"/>
      <c r="G200" s="229"/>
      <c r="H200" s="229"/>
      <c r="I200" s="229"/>
      <c r="J200" s="229"/>
      <c r="K200" s="229"/>
      <c r="L200" s="229"/>
      <c r="M200" s="229"/>
      <c r="N200" s="229"/>
      <c r="O200" s="8"/>
    </row>
    <row r="201" spans="1:18" x14ac:dyDescent="0.3">
      <c r="A201" s="9"/>
      <c r="B201" s="230" t="s">
        <v>2648</v>
      </c>
      <c r="C201" s="231"/>
      <c r="D201" s="231"/>
      <c r="E201" s="231"/>
      <c r="F201" s="231"/>
      <c r="G201" s="231"/>
      <c r="H201" s="231"/>
      <c r="I201" s="231"/>
      <c r="J201" s="231"/>
      <c r="K201" s="231"/>
      <c r="L201" s="231"/>
      <c r="M201" s="231"/>
      <c r="N201" s="231"/>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4" t="s">
        <v>2706</v>
      </c>
      <c r="J211" s="27" t="s">
        <v>2622</v>
      </c>
      <c r="K211" s="144" t="s">
        <v>2709</v>
      </c>
      <c r="L211" s="21"/>
      <c r="M211" s="21"/>
      <c r="N211" s="21"/>
      <c r="O211" s="8"/>
    </row>
    <row r="212" spans="1:15" x14ac:dyDescent="0.3">
      <c r="A212" s="9"/>
      <c r="B212" s="27" t="s">
        <v>2619</v>
      </c>
      <c r="C212" s="143" t="s">
        <v>2705</v>
      </c>
      <c r="D212" s="21"/>
      <c r="G212" s="27" t="s">
        <v>2621</v>
      </c>
      <c r="H212" s="144" t="s">
        <v>2707</v>
      </c>
      <c r="J212" s="27" t="s">
        <v>2623</v>
      </c>
      <c r="K212" s="143" t="s">
        <v>2708</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281"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ht="15" x14ac:dyDescent="0.25">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ht="15" x14ac:dyDescent="0.25">
      <c r="A3" t="s">
        <v>32</v>
      </c>
      <c r="B3" t="s">
        <v>1148</v>
      </c>
      <c r="C3">
        <v>93141500</v>
      </c>
      <c r="D3" t="s">
        <v>1151</v>
      </c>
      <c r="E3" t="s">
        <v>2632</v>
      </c>
      <c r="F3" t="s">
        <v>36</v>
      </c>
      <c r="G3" t="s">
        <v>1148</v>
      </c>
    </row>
    <row r="4" spans="1:7" ht="15" x14ac:dyDescent="0.25">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ht="15" x14ac:dyDescent="0.25">
      <c r="F9" t="s">
        <v>64</v>
      </c>
    </row>
    <row r="10" spans="1:7" x14ac:dyDescent="0.3">
      <c r="F10" t="s">
        <v>404</v>
      </c>
    </row>
    <row r="11" spans="1:7" ht="15" x14ac:dyDescent="0.25">
      <c r="F11" t="s">
        <v>1078</v>
      </c>
    </row>
    <row r="12" spans="1:7" ht="15" x14ac:dyDescent="0.25">
      <c r="F12" t="s">
        <v>421</v>
      </c>
    </row>
    <row r="13" spans="1:7" ht="15" x14ac:dyDescent="0.25">
      <c r="F13" t="s">
        <v>459</v>
      </c>
    </row>
    <row r="14" spans="1:7" x14ac:dyDescent="0.3">
      <c r="F14" t="s">
        <v>628</v>
      </c>
    </row>
    <row r="15" spans="1:7" x14ac:dyDescent="0.3">
      <c r="F15" t="s">
        <v>220</v>
      </c>
    </row>
    <row r="16" spans="1:7" ht="15" x14ac:dyDescent="0.25">
      <c r="F16" t="s">
        <v>516</v>
      </c>
    </row>
    <row r="17" spans="6:6" x14ac:dyDescent="0.3">
      <c r="F17" t="s">
        <v>1120</v>
      </c>
    </row>
    <row r="18" spans="6:6" ht="15" x14ac:dyDescent="0.25">
      <c r="F18" t="s">
        <v>1130</v>
      </c>
    </row>
    <row r="19" spans="6:6" ht="15" x14ac:dyDescent="0.25">
      <c r="F19" t="s">
        <v>660</v>
      </c>
    </row>
    <row r="20" spans="6:6" ht="15" x14ac:dyDescent="0.25">
      <c r="F20" t="s">
        <v>696</v>
      </c>
    </row>
    <row r="21" spans="6:6" ht="15" x14ac:dyDescent="0.25">
      <c r="F21" t="s">
        <v>711</v>
      </c>
    </row>
    <row r="22" spans="6:6" ht="15" x14ac:dyDescent="0.25">
      <c r="F22" t="s">
        <v>741</v>
      </c>
    </row>
    <row r="23" spans="6:6" x14ac:dyDescent="0.3">
      <c r="F23" t="s">
        <v>110</v>
      </c>
    </row>
    <row r="24" spans="6:6" ht="15" x14ac:dyDescent="0.25">
      <c r="F24" t="s">
        <v>822</v>
      </c>
    </row>
    <row r="25" spans="6:6" ht="15" x14ac:dyDescent="0.25">
      <c r="F25" t="s">
        <v>1097</v>
      </c>
    </row>
    <row r="26" spans="6:6" x14ac:dyDescent="0.3">
      <c r="F26" t="s">
        <v>862</v>
      </c>
    </row>
    <row r="27" spans="6:6" ht="15" x14ac:dyDescent="0.25">
      <c r="F27" t="s">
        <v>396</v>
      </c>
    </row>
    <row r="28" spans="6:6" x14ac:dyDescent="0.3">
      <c r="F28" t="s">
        <v>945</v>
      </c>
    </row>
    <row r="29" spans="6:6" ht="15" x14ac:dyDescent="0.25">
      <c r="F29" t="s">
        <v>887</v>
      </c>
    </row>
    <row r="30" spans="6:6" ht="15" x14ac:dyDescent="0.25">
      <c r="F30" t="s">
        <v>453</v>
      </c>
    </row>
    <row r="31" spans="6:6" ht="15" x14ac:dyDescent="0.25">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ht="15" x14ac:dyDescent="0.25">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ht="15" x14ac:dyDescent="0.25">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ht="15" x14ac:dyDescent="0.25">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ht="15" x14ac:dyDescent="0.25">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ht="15" x14ac:dyDescent="0.25">
      <c r="A31" s="16">
        <v>800054940</v>
      </c>
      <c r="B31" s="17" t="s">
        <v>1199</v>
      </c>
    </row>
    <row r="32" spans="1:2" ht="15" x14ac:dyDescent="0.25">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purl.org/dc/terms/"/>
    <ds:schemaRef ds:uri="http://schemas.microsoft.com/office/infopath/2007/PartnerControls"/>
    <ds:schemaRef ds:uri="http://purl.org/dc/elements/1.1/"/>
    <ds:schemaRef ds:uri="http://schemas.openxmlformats.org/package/2006/metadata/core-properties"/>
    <ds:schemaRef ds:uri="http://schemas.microsoft.com/office/2006/metadata/properties"/>
    <ds:schemaRef ds:uri="a65d333d-5b59-4810-bc94-b80d9325abbc"/>
    <ds:schemaRef ds:uri="4fb10211-09fb-4e80-9f0b-184718d5d98c"/>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2020-12-29T22:41:31Z</cp:lastPrinted>
  <dcterms:created xsi:type="dcterms:W3CDTF">2020-10-14T21:57:42Z</dcterms:created>
  <dcterms:modified xsi:type="dcterms:W3CDTF">2021-01-05T18:13:23Z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