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ohnrodriguez/Documents/1 ARG Consultores &amp; Servicios/8 Procesos/75 Primera Infancia/0 Invitaciones 2021/FUNEVIS/58 2021-27-27001482020/"/>
    </mc:Choice>
  </mc:AlternateContent>
  <xr:revisionPtr revIDLastSave="0" documentId="13_ncr:1_{C8CA4D07-5BF6-2D49-BEBC-5CCAD130138C}"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500" windowWidth="27780" windowHeight="162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<sst xmlns="http://schemas.openxmlformats.org/spreadsheetml/2006/main" count="3122" uniqueCount="2709">
  <si>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</si>
  <si>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</si>
  <si>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</si>
  <si>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</si>
  <si>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</si>
  <si>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</si>
  <si>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</si>
  <si>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</si>
  <si>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</si>
  <si>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</si>
  <si>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</si>
  <si>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</si>
  <si>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</si>
  <si>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</si>
  <si>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</si>
  <si>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</si>
  <si>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</si>
  <si>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</si>
  <si>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</si>
  <si>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</si>
  <si>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</si>
  <si>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</si>
  <si>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</si>
  <si>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</si>
  <si>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</si>
  <si>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</si>
  <si>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</si>
  <si>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</si>
  <si>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</si>
  <si>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</si>
  <si>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</si>
  <si>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</si>
  <si>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</si>
  <si>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</si>
  <si>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</si>
  <si>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</si>
  <si>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</si>
  <si>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</si>
  <si>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</si>
  <si>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</si>
  <si>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</si>
  <si>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</si>
  <si>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</si>
  <si>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</si>
  <si>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</si>
  <si>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</si>
  <si>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</si>
  <si>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</si>
  <si>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</si>
  <si>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</si>
  <si>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</si>
  <si>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</si>
  <si>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</si>
  <si>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</si>
  <si>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</si>
  <si>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</si>
  <si>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</si>
  <si>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</si>
  <si>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</si>
  <si>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</si>
  <si>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</si>
  <si>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</si>
  <si>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</si>
  <si>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</si>
  <si>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</si>
  <si>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</si>
  <si>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</si>
  <si>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</si>
  <si>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</si>
  <si>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</si>
  <si>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</si>
  <si>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</si>
  <si>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</si>
  <si>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</si>
  <si>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</si>
  <si>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</si>
  <si>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</si>
  <si>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</si>
  <si>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</si>
  <si>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</si>
  <si>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</si>
  <si>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</si>
  <si>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</si>
  <si>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</si>
  <si>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</si>
  <si>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</si>
  <si>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</si>
  <si>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</si>
  <si>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</si>
  <si>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</si>
  <si>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</si>
  <si>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</si>
  <si>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</si>
  <si>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</si>
  <si>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</si>
  <si>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</si>
  <si>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</si>
  <si>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</si>
  <si>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</si>
  <si>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</si>
  <si>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</si>
  <si>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</si>
  <si>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</si>
  <si>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</si>
  <si>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</si>
  <si>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</si>
  <si>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</si>
  <si>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</si>
  <si>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</si>
  <si>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</si>
  <si>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</si>
  <si>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</si>
  <si>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</si>
  <si>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</si>
  <si>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</si>
  <si>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</si>
  <si>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</si>
  <si>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</si>
  <si>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</si>
  <si>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</si>
  <si>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</si>
  <si>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</si>
  <si>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</si>
  <si>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</si>
  <si>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</si>
  <si>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</si>
  <si>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</si>
  <si>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</si>
  <si>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</si>
  <si>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</si>
  <si>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</si>
  <si>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</si>
  <si>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</si>
  <si>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</si>
  <si>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</si>
  <si>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</si>
  <si>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</si>
  <si>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</si>
  <si>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</si>
  <si>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</si>
  <si>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</si>
  <si>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</si>
  <si>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</si>
  <si>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</si>
  <si>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</si>
  <si>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</si>
  <si>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</si>
  <si>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</si>
  <si>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</si>
  <si>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</si>
  <si>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</si>
  <si>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</si>
  <si>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</si>
  <si>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</si>
  <si>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</si>
  <si>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</si>
  <si>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</si>
  <si>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</si>
  <si>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</si>
  <si>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</si>
  <si>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</si>
  <si>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</si>
  <si>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</si>
  <si>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</si>
  <si>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</si>
  <si>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</si>
  <si>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</si>
  <si>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</si>
  <si>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</si>
  <si>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</si>
  <si>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</si>
  <si>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</si>
  <si>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</si>
  <si>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</si>
  <si>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</si>
  <si>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</si>
  <si>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</si>
  <si>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</si>
  <si>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</si>
  <si>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</si>
  <si>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</si>
  <si>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</si>
  <si>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</si>
  <si>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</si>
  <si>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</si>
  <si>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</si>
  <si>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</si>
  <si>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</si>
  <si>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</si>
  <si>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</si>
  <si>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</si>
  <si>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</si>
  <si>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</si>
  <si>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</si>
  <si>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</si>
  <si>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</si>
  <si>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</si>
  <si>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</si>
  <si>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</si>
  <si>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</si>
  <si>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</si>
  <si>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</si>
  <si>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</si>
  <si>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</si>
  <si>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</si>
  <si>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</si>
  <si>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</si>
  <si>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</si>
  <si>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</si>
  <si>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</si>
  <si>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</si>
  <si>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</si>
  <si>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</si>
  <si>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</si>
  <si>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</si>
  <si>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</si>
  <si>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</si>
  <si>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</si>
  <si>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</si>
  <si>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</si>
  <si>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</si>
  <si>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</si>
  <si>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</si>
  <si>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</si>
  <si>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</si>
  <si>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</si>
  <si>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</si>
  <si>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</si>
  <si>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</si>
  <si>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</si>
  <si>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</si>
  <si>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</si>
  <si>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</si>
  <si>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</si>
  <si>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</si>
  <si>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</si>
  <si>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</si>
  <si>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</si>
  <si>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</si>
  <si>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</si>
  <si>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</si>
  <si>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</si>
  <si>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</si>
  <si>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</si>
  <si>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</si>
  <si>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</si>
  <si>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</si>
  <si>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</si>
  <si>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</si>
  <si>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</si>
  <si>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</si>
  <si>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</si>
  <si>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</si>
  <si>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</si>
  <si>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</si>
  <si>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</si>
  <si>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</si>
  <si>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</si>
  <si>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</si>
  <si>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</si>
  <si>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</si>
  <si>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</si>
  <si>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</si>
  <si>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</si>
  <si>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</si>
  <si>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</si>
  <si>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</si>
  <si>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</si>
  <si>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</si>
  <si>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</si>
  <si>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</si>
  <si>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</si>
  <si>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</si>
  <si>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</si>
  <si>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</si>
  <si>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</si>
  <si>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</si>
  <si>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</si>
  <si>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</si>
  <si>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</si>
  <si>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</si>
  <si>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</si>
  <si>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</si>
  <si>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</si>
  <si>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</si>
  <si>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</si>
  <si>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</si>
  <si>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</si>
  <si>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</si>
  <si>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</si>
  <si>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</si>
  <si>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</si>
  <si>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</si>
  <si>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</si>
  <si>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</si>
  <si>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</si>
  <si>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</si>
  <si>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</si>
  <si>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</si>
  <si>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</si>
  <si>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</si>
  <si>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</si>
  <si>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</si>
  <si>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</si>
  <si>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</si>
  <si>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</si>
  <si>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</si>
  <si>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</si>
  <si>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</si>
  <si>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</si>
  <si>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</si>
  <si>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</si>
  <si>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</si>
  <si>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</si>
  <si>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</si>
  <si>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</si>
  <si>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</si>
  <si>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</si>
  <si>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</si>
  <si>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</si>
  <si>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</si>
  <si>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</si>
  <si>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</si>
  <si>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</si>
  <si>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</si>
  <si>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</si>
  <si>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</si>
  <si>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</si>
  <si>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</si>
  <si>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</si>
  <si>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</si>
  <si>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</si>
  <si>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</si>
  <si>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</si>
  <si>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</si>
  <si>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</si>
  <si>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</si>
  <si>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</si>
  <si>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</si>
  <si>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</si>
  <si>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</si>
  <si>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</si>
  <si>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</si>
  <si>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</si>
  <si>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</si>
  <si>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</si>
  <si>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</si>
  <si>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</si>
  <si>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</si>
  <si>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</si>
  <si>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</si>
  <si>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</si>
  <si>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</si>
  <si>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</si>
  <si>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</si>
  <si>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</si>
  <si>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</si>
  <si>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</si>
  <si>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</si>
  <si>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</si>
  <si>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</si>
  <si>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</si>
  <si>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</si>
  <si>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</si>
  <si>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</si>
  <si>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</si>
  <si>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</si>
  <si>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</si>
  <si>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</si>
  <si>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</si>
  <si>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</si>
  <si>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</si>
  <si>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</si>
  <si>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</si>
  <si>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</si>
  <si>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</si>
  <si>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</si>
  <si>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</si>
  <si>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</si>
  <si>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</si>
  <si>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</si>
  <si>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</si>
  <si>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</si>
  <si>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</si>
  <si>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</si>
  <si>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</si>
  <si>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</si>
  <si>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</si>
  <si>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</si>
  <si>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</si>
  <si>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</si>
  <si>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</si>
  <si>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</si>
  <si>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</si>
  <si>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</si>
  <si>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</si>
  <si>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</si>
  <si>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</si>
  <si>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</si>
  <si>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</si>
  <si>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</si>
  <si>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</si>
  <si>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</si>
  <si>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</si>
  <si>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</si>
  <si>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</si>
  <si>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</si>
  <si>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</si>
  <si>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</si>
  <si>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</si>
  <si>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</si>
  <si>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</si>
  <si>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</si>
  <si>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</si>
  <si>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</si>
  <si>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</si>
  <si>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</si>
  <si>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</si>
  <si>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</si>
  <si>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</si>
  <si>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</si>
  <si>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</si>
  <si>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</si>
  <si>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</si>
  <si>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</si>
  <si>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</si>
  <si>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</si>
  <si>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</si>
  <si>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</si>
  <si>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</si>
  <si>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</si>
  <si>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</si>
  <si>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</si>
  <si>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</si>
  <si>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</si>
  <si>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</si>
  <si>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</si>
  <si>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</si>
  <si>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</si>
  <si>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</si>
  <si>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</si>
  <si>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</si>
  <si>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</si>
  <si>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</si>
  <si>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</si>
  <si>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</si>
  <si>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</si>
  <si>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</si>
  <si>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</si>
  <si>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</si>
  <si>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</si>
  <si>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</si>
  <si>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</si>
  <si>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</si>
  <si>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</si>
  <si>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</si>
  <si>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</si>
  <si>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</si>
  <si>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</si>
  <si>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</si>
  <si>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</si>
  <si>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</si>
  <si>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</si>
  <si>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</si>
  <si>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</si>
  <si>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</si>
  <si>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</si>
  <si>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</si>
  <si>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</si>
  <si>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</si>
  <si>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</si>
  <si>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</si>
  <si>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</si>
  <si>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</si>
  <si>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</si>
  <si>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</si>
  <si>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</si>
  <si>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</si>
  <si>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</si>
  <si>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</si>
  <si>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</si>
  <si>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</si>
  <si>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</si>
  <si>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</si>
  <si>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</si>
  <si>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</si>
  <si>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</si>
  <si>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</si>
  <si>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</si>
  <si>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</si>
  <si>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</si>
  <si>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</si>
  <si>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</si>
  <si>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</si>
  <si>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</si>
  <si>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</si>
  <si>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</si>
  <si>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</si>
  <si>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</si>
  <si>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</si>
  <si>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</si>
  <si>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</si>
  <si>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</si>
  <si>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</si>
  <si>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</si>
  <si>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</si>
  <si>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</si>
  <si>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</si>
  <si>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</si>
  <si>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</si>
  <si>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</si>
  <si>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</si>
  <si>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</si>
  <si>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</si>
  <si>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</si>
  <si>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</si>
  <si>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</si>
  <si>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</si>
  <si>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</si>
  <si>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</si>
  <si>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</si>
  <si>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</si>
  <si>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</si>
  <si>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</si>
  <si>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</si>
  <si>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</si>
  <si>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</si>
  <si>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</si>
  <si>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</si>
  <si>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</si>
  <si>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</si>
  <si>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</si>
  <si>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</si>
  <si>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</si>
  <si>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</si>
  <si>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</si>
  <si>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</si>
  <si>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</si>
  <si>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</si>
  <si>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</si>
  <si>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</si>
  <si>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</si>
  <si>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</si>
  <si>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</si>
  <si>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</si>
  <si>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</si>
  <si>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</si>
  <si>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</si>
  <si>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</si>
  <si>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</si>
  <si>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</si>
  <si>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</si>
  <si>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</si>
  <si>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</si>
  <si>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</si>
  <si>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</si>
  <si>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</si>
  <si>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</si>
  <si>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</si>
  <si>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</si>
  <si>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</si>
  <si>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</si>
  <si>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</si>
  <si>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</si>
  <si>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</si>
  <si>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</si>
  <si>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</si>
  <si>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</si>
  <si>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</si>
  <si>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</si>
  <si>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</si>
  <si>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</si>
  <si>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</si>
  <si>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</si>
  <si>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</si>
  <si>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</si>
  <si>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</si>
  <si>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</si>
  <si>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</si>
  <si>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</si>
  <si>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</si>
  <si>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</si>
  <si>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</si>
  <si>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</si>
  <si>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</si>
  <si>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</si>
  <si>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</si>
  <si>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</si>
  <si>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</si>
  <si>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</si>
  <si>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</si>
  <si>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</si>
  <si>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</si>
  <si>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</si>
  <si>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</si>
  <si>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</si>
  <si>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</si>
  <si>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</si>
  <si>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</si>
  <si>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</si>
  <si>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</si>
  <si>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</si>
  <si>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</si>
  <si>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</si>
  <si>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</si>
  <si>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</si>
  <si>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</si>
  <si>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</si>
  <si>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</si>
  <si>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</si>
  <si>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</si>
  <si>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</si>
  <si>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</si>
  <si>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</si>
  <si>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</si>
  <si>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</si>
  <si>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</si>
  <si>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</si>
  <si>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</si>
  <si>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</si>
  <si>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</si>
  <si>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</si>
  <si>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</si>
  <si>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</si>
  <si>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</si>
  <si>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</si>
  <si>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</si>
  <si>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</si>
  <si>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</si>
  <si>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</si>
  <si>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</si>
  <si>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</si>
  <si>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</si>
  <si>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</si>
  <si>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</si>
  <si>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</si>
  <si>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</si>
  <si>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</si>
  <si>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</si>
  <si>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</si>
  <si>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</si>
  <si>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</si>
  <si>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</si>
  <si>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</si>
  <si>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</si>
  <si>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</si>
  <si>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</si>
  <si>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</si>
  <si>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</si>
  <si>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</si>
  <si>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</si>
  <si>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</si>
  <si>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</si>
  <si>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</si>
  <si>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</si>
  <si>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</si>
  <si>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</si>
  <si>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</si>
  <si>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</si>
  <si>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</si>
  <si>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</si>
  <si>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</si>
  <si>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</si>
  <si>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</si>
  <si>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</si>
  <si>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</si>
  <si>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</si>
  <si>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</si>
  <si>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</si>
  <si>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</si>
  <si>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</si>
  <si>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</si>
  <si>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</si>
  <si>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</si>
  <si>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</si>
  <si>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</si>
  <si>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</si>
  <si>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</si>
  <si>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</si>
  <si>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</si>
  <si>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</si>
  <si>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</si>
  <si>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</si>
  <si>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</si>
  <si>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</si>
  <si>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</si>
  <si>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</si>
  <si>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</si>
  <si>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</si>
  <si>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</si>
  <si>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</si>
  <si>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</si>
  <si>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</si>
  <si>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</si>
  <si>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</si>
  <si>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</si>
  <si>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</si>
  <si>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</si>
  <si>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</si>
  <si>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</si>
  <si>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</si>
  <si>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</si>
  <si>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</si>
  <si>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</si>
  <si>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</si>
  <si>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</si>
  <si>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</si>
  <si>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</si>
  <si>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</si>
  <si>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</si>
  <si>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</si>
  <si>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</si>
  <si>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</si>
  <si>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</si>
  <si>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</si>
  <si>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</si>
  <si>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</si>
  <si>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</si>
  <si>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</si>
  <si>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</si>
  <si>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</si>
  <si>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</si>
  <si>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</si>
  <si>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</si>
  <si>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</si>
  <si>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</si>
  <si>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</si>
  <si>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</si>
  <si>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</si>
  <si>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</si>
  <si>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</si>
  <si>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</si>
  <si>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</si>
  <si>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</si>
  <si>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</si>
  <si>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</si>
  <si>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</si>
  <si>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</si>
  <si>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</si>
  <si>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</si>
  <si>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</si>
  <si>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</si>
  <si>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</si>
  <si>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</si>
  <si>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</si>
  <si>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</si>
  <si>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</si>
  <si>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</si>
  <si>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</si>
  <si>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</si>
  <si>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</si>
  <si>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</si>
  <si>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</si>
  <si>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</si>
  <si>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</si>
  <si>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</si>
  <si>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</si>
  <si>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</si>
  <si>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</si>
  <si>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</si>
  <si>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</si>
  <si>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</si>
  <si>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</si>
  <si>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</si>
  <si>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</si>
  <si>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</si>
  <si>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</si>
  <si>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</si>
  <si>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</si>
  <si>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</si>
  <si>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</si>
  <si>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</si>
  <si>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</si>
  <si>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</si>
  <si>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</si>
  <si>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</si>
  <si>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</si>
  <si>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</si>
  <si>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</si>
  <si>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</si>
  <si>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</si>
  <si>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</si>
  <si>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</si>
  <si>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</si>
  <si>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</si>
  <si>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</si>
  <si>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</si>
  <si>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</si>
  <si>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</si>
  <si>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</si>
  <si>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</si>
  <si>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</si>
  <si>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</si>
  <si>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</si>
  <si>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</si>
  <si>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</si>
  <si>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</si>
  <si>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</si>
  <si>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</si>
  <si>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</si>
  <si>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</si>
  <si>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</si>
  <si>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</si>
  <si>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</si>
  <si>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</si>
  <si>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</si>
  <si>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</si>
  <si>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</si>
  <si>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</si>
  <si>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</si>
  <si>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</si>
  <si>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</si>
  <si>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</si>
  <si>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</si>
  <si>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</si>
  <si>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</si>
  <si>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</si>
  <si>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</si>
  <si>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</si>
  <si>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</si>
  <si>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</si>
  <si>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</si>
  <si>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</si>
  <si>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</si>
  <si>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</si>
  <si>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</si>
  <si>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</si>
  <si>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</si>
  <si>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</si>
  <si>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</si>
  <si>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</si>
  <si>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</si>
  <si>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</si>
  <si>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</si>
  <si>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</si>
  <si>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</si>
  <si>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</si>
  <si>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</si>
  <si>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</si>
  <si>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</si>
  <si>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</si>
  <si>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</si>
  <si>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</si>
  <si>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</si>
  <si>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</si>
  <si>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</si>
  <si>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</si>
  <si>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</si>
  <si>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</si>
  <si>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</si>
  <si>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</si>
  <si>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</si>
  <si>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</si>
  <si>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</si>
  <si>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</si>
  <si>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</si>
  <si>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</si>
  <si>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</si>
  <si>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</si>
  <si>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</si>
  <si>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</si>
  <si>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</si>
  <si>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</si>
  <si>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</si>
  <si>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</si>
  <si>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</si>
  <si>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</si>
  <si>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</si>
  <si>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</si>
  <si>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</si>
  <si>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</si>
  <si>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</si>
  <si>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</si>
  <si>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</si>
  <si>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</si>
  <si>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</si>
  <si>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</si>
  <si>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</si>
  <si>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</si>
  <si>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</si>
  <si>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</si>
  <si>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</si>
  <si>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</si>
  <si>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</si>
  <si>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</si>
  <si>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</si>
  <si>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</si>
  <si>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</si>
  <si>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</si>
  <si>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</si>
  <si>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</si>
  <si>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</si>
  <si>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</si>
  <si>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</si>
  <si>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</si>
  <si>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</si>
  <si>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</si>
  <si>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</si>
  <si>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</si>
  <si>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</si>
  <si>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</si>
  <si>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</si>
  <si>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</si>
  <si>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</si>
  <si>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</si>
  <si>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</si>
  <si>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</si>
  <si>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</si>
  <si>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</si>
  <si>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</si>
  <si>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</si>
  <si>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</si>
  <si>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</si>
  <si>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</si>
  <si>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</si>
  <si>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</si>
  <si>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</si>
  <si>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</si>
  <si>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</si>
  <si>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</si>
  <si>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</si>
  <si>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</si>
  <si>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</si>
  <si>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</si>
  <si>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</si>
  <si>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</si>
  <si>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</si>
  <si>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</si>
  <si>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</si>
  <si>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</si>
  <si>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</si>
  <si>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</si>
  <si>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</si>
  <si>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</si>
  <si>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</si>
  <si>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</si>
  <si>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</si>
  <si>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</si>
  <si>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</si>
  <si>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</si>
  <si>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</si>
  <si>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</si>
  <si>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</si>
  <si>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</si>
  <si>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</si>
  <si>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</si>
  <si>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</si>
  <si>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</si>
  <si>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</si>
  <si>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</si>
  <si>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</si>
  <si>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</si>
  <si>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</si>
  <si>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</si>
  <si>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</si>
  <si>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</si>
  <si>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</si>
  <si>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</si>
  <si>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</si>
  <si>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</si>
  <si>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</si>
  <si>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</si>
  <si>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</si>
  <si>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</si>
  <si>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</si>
  <si>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</si>
  <si>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</si>
  <si>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</si>
  <si>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</si>
  <si>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</si>
  <si>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</si>
  <si>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</si>
  <si>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</si>
  <si>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</si>
  <si>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</si>
  <si>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</si>
  <si>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</si>
  <si>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</si>
  <si>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</si>
  <si>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</si>
  <si>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</si>
  <si>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</si>
  <si>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</si>
  <si>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</si>
  <si>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</si>
  <si>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</si>
  <si>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</si>
  <si>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</si>
  <si>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</si>
  <si>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</si>
  <si>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</si>
  <si>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</si>
  <si>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</si>
  <si>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</si>
  <si>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</si>
  <si>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</si>
  <si>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</si>
  <si>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</si>
  <si>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</si>
  <si>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</si>
  <si>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</si>
  <si>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</si>
  <si>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</si>
  <si>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</si>
  <si>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</si>
  <si>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</si>
  <si>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</si>
  <si>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</si>
  <si>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</si>
  <si>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</si>
  <si>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</si>
  <si>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</si>
  <si>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</si>
  <si>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</si>
  <si>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</si>
  <si>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</si>
  <si>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</si>
  <si>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</si>
  <si>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</si>
  <si>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</si>
  <si>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</si>
  <si>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</si>
  <si>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</si>
  <si>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</si>
  <si>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</si>
  <si>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</si>
  <si>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</si>
  <si>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</si>
  <si>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</si>
  <si>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</si>
  <si>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</si>
  <si>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</si>
  <si>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</si>
  <si>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</si>
  <si>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</si>
  <si>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</si>
  <si>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</si>
  <si>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</si>
  <si>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</si>
  <si>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</si>
  <si>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</si>
  <si>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</si>
  <si>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</si>
  <si>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</si>
  <si>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</si>
  <si>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</si>
  <si>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</si>
  <si>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</si>
  <si>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</si>
  <si>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</si>
  <si>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</si>
  <si>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</si>
  <si>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</si>
  <si>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</si>
  <si>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</si>
  <si>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</si>
  <si>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</si>
  <si>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</si>
  <si>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</si>
  <si>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</si>
  <si>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</si>
  <si>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</si>
  <si>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</si>
  <si>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</si>
  <si>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</si>
  <si>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</si>
  <si>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</si>
  <si>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</si>
  <si>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</si>
  <si>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</si>
  <si>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</si>
  <si>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</si>
  <si>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</si>
  <si>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</si>
  <si>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</si>
  <si>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</si>
  <si>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</si>
  <si>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</si>
  <si>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</si>
  <si>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</si>
  <si>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</si>
  <si>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</si>
  <si>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</si>
  <si>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</si>
  <si>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</si>
  <si>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</si>
  <si>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</si>
  <si>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</si>
  <si>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</si>
  <si>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</si>
  <si>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</si>
  <si>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</si>
  <si>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</si>
  <si>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</si>
  <si>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</si>
  <si>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</si>
  <si>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</si>
  <si>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</si>
  <si>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</si>
  <si>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</si>
  <si>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</si>
  <si>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</si>
  <si>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</si>
  <si>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</si>
  <si>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</si>
  <si>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</si>
  <si>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</si>
  <si>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</si>
  <si>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</si>
  <si>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</si>
  <si>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</si>
  <si>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</si>
  <si>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</si>
  <si>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</si>
  <si>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</si>
  <si>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</si>
  <si>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</si>
  <si>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</si>
  <si>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</si>
  <si>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</si>
  <si>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</si>
  <si>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</si>
  <si>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</si>
  <si>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</si>
  <si>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</si>
  <si>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</si>
  <si>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</si>
  <si>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</si>
  <si>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</si>
  <si>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</si>
  <si>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</si>
  <si>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</si>
  <si>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</si>
  <si>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</si>
  <si>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</si>
  <si>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</si>
  <si>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</si>
  <si>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</si>
  <si>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</si>
  <si>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</si>
  <si>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</si>
  <si>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</si>
  <si>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</si>
  <si>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</si>
  <si>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</si>
  <si>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</si>
  <si>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</si>
  <si>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</si>
  <si>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</si>
  <si>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</si>
  <si>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</si>
  <si>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</si>
  <si>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</si>
  <si>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</si>
  <si>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</si>
  <si>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</si>
  <si>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</si>
  <si>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</si>
  <si>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</si>
  <si>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</si>
  <si>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</si>
  <si>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</si>
  <si>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</si>
  <si>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</si>
  <si>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</si>
  <si>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</si>
  <si>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</si>
  <si>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</si>
  <si>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</si>
  <si>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</si>
  <si>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</si>
  <si>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</si>
  <si>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</si>
  <si>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</si>
  <si>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</si>
  <si>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</si>
  <si>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</si>
  <si>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</si>
  <si>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</si>
  <si>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</si>
  <si>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</si>
  <si>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</si>
  <si>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</si>
  <si>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</si>
  <si>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</si>
  <si>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</si>
  <si>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</si>
  <si>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</si>
  <si>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</si>
  <si>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</si>
  <si>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</si>
  <si>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</si>
  <si>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</si>
  <si>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</si>
  <si>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</si>
  <si>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</si>
  <si>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</si>
  <si>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</si>
  <si>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</si>
  <si>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</si>
  <si>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</si>
  <si>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</si>
  <si>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</si>
  <si>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</si>
  <si>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</si>
  <si>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</si>
  <si>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</si>
  <si>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</si>
  <si>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</si>
  <si>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</si>
  <si>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</si>
  <si>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</si>
  <si>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</si>
  <si>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</si>
  <si>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</si>
  <si>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</si>
  <si>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</si>
  <si>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</si>
  <si>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</si>
  <si>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</si>
  <si>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</si>
  <si>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</si>
  <si>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</si>
  <si>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</si>
  <si>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</si>
  <si>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</si>
  <si>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</si>
  <si>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</si>
  <si>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</si>
  <si>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</si>
  <si>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</si>
  <si>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</si>
  <si>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</si>
  <si>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</si>
  <si>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</si>
  <si>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</si>
  <si>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</si>
  <si>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</si>
  <si>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</si>
  <si>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</si>
  <si>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</si>
  <si>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</si>
  <si>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</si>
  <si>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</si>
  <si>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</si>
  <si>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</si>
  <si>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</si>
  <si>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</si>
  <si>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</si>
  <si>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</si>
  <si>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</si>
  <si>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</si>
  <si>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</si>
  <si>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</si>
  <si>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</si>
  <si>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</si>
  <si>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</si>
  <si>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</si>
  <si>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</si>
  <si>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</si>
  <si>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</si>
  <si>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</si>
  <si>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</si>
  <si>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</si>
  <si>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</si>
  <si>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</si>
  <si>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</si>
  <si>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</si>
  <si>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</si>
  <si>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</si>
  <si>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</si>
  <si>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</si>
  <si>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</si>
  <si>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</si>
  <si>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</si>
  <si>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</si>
  <si>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</si>
  <si>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</si>
  <si>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</si>
  <si>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</si>
  <si>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</si>
  <si>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</si>
  <si>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</si>
  <si>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</si>
  <si>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</si>
  <si>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</si>
  <si>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</si>
  <si>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</si>
  <si>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</si>
  <si>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</si>
  <si>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</si>
  <si>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</si>
  <si>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</si>
  <si>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</si>
  <si>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</si>
  <si>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</si>
  <si>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</si>
  <si>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</si>
  <si>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</si>
  <si>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</si>
  <si>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</si>
  <si>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</si>
  <si>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</si>
  <si>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</si>
  <si>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</si>
  <si>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</si>
  <si>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</si>
  <si>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</si>
  <si>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</si>
  <si>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</si>
  <si>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</si>
  <si>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</si>
  <si>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</si>
  <si>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</si>
  <si>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</si>
  <si>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</si>
  <si>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</si>
  <si>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</si>
  <si>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</si>
  <si>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</si>
  <si>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</si>
  <si>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</si>
  <si>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</si>
  <si>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</si>
  <si>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</si>
  <si>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</si>
  <si>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</si>
  <si>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</si>
  <si>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</si>
  <si>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</si>
  <si>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</si>
  <si>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</si>
  <si>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</si>
  <si>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</si>
  <si>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</si>
  <si>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</si>
  <si>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</si>
  <si>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</si>
  <si>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</si>
  <si>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</si>
  <si>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</si>
  <si>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</si>
  <si>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</si>
  <si>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</si>
  <si>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</si>
  <si>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</si>
  <si>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</si>
  <si>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</si>
  <si>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</si>
  <si>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</si>
  <si>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</si>
  <si>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</si>
  <si>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</si>
  <si>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</si>
  <si>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</si>
  <si>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</si>
  <si>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</si>
  <si>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</si>
  <si>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</si>
  <si>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</si>
  <si>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</si>
  <si>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</si>
  <si>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</si>
  <si>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</si>
  <si>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</si>
  <si>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</si>
  <si>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</si>
  <si>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</si>
  <si>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</si>
  <si>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</si>
  <si>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</si>
  <si>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</si>
  <si>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</si>
  <si>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</si>
  <si>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</si>
  <si>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</si>
  <si>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</si>
  <si>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</si>
  <si>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</si>
  <si>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</si>
  <si>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</si>
  <si>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</si>
  <si>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</si>
  <si>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</si>
  <si>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</si>
  <si>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</si>
  <si>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</si>
  <si>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</si>
  <si>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</si>
  <si>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</si>
  <si>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</si>
  <si>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</si>
  <si>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</si>
  <si>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</si>
  <si>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</si>
  <si>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</si>
  <si>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</si>
  <si>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</si>
  <si>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</si>
  <si>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</si>
  <si>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</si>
  <si>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</si>
  <si>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</si>
  <si>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</si>
  <si>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</si>
  <si>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</si>
  <si>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</si>
  <si>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</si>
  <si>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</si>
  <si>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</si>
  <si>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</si>
  <si>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</si>
  <si>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</si>
  <si>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</si>
  <si>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</si>
  <si>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</si>
  <si>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</si>
  <si>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</si>
  <si>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</si>
  <si>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</si>
  <si>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</si>
  <si>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</si>
  <si>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</si>
  <si>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</si>
  <si>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</si>
  <si>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</si>
  <si>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</si>
  <si>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</si>
  <si>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</si>
  <si>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</si>
  <si>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</si>
  <si>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</si>
  <si>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</si>
  <si>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</si>
  <si>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</si>
  <si>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</si>
  <si>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</si>
  <si>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</si>
  <si>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</si>
  <si>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</si>
  <si>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</si>
  <si>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</si>
  <si>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</si>
  <si>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</si>
  <si>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</si>
  <si>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</si>
  <si>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</si>
  <si>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</si>
  <si>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</si>
  <si>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</si>
  <si>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</si>
  <si>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</si>
  <si>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</si>
  <si>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</si>
  <si>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</si>
  <si>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</si>
  <si>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</si>
  <si>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</si>
  <si>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</si>
  <si>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</si>
  <si>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</si>
  <si>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</si>
  <si>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</si>
  <si>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</si>
  <si>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</si>
  <si>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</si>
  <si>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</si>
  <si>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</si>
  <si>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</si>
  <si>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</si>
  <si>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</si>
  <si>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</si>
  <si>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</si>
  <si>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</si>
  <si>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</si>
  <si>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</si>
  <si>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</si>
  <si>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</si>
  <si>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</si>
  <si>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</si>
  <si>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</si>
  <si>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</si>
  <si>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</si>
  <si>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</si>
  <si>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</si>
  <si>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</si>
  <si>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</si>
  <si>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</si>
  <si>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</si>
  <si>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</si>
  <si>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</si>
  <si>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</si>
  <si>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</si>
  <si>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</si>
  <si>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</si>
  <si>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</si>
  <si>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</si>
  <si>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</si>
  <si>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</si>
  <si>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</si>
  <si>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</si>
  <si>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</si>
  <si>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</si>
  <si>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</si>
  <si>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</si>
  <si>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</si>
  <si>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</si>
  <si>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</si>
  <si>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</si>
  <si>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</si>
  <si>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</si>
  <si>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</si>
  <si>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</si>
  <si>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</si>
  <si>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</si>
  <si>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</si>
  <si>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</si>
  <si>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</si>
  <si>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</si>
  <si>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</si>
  <si>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</si>
  <si>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</si>
  <si>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</si>
  <si>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</si>
  <si>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</si>
  <si>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</si>
  <si>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</si>
  <si>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</si>
  <si>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</si>
  <si>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</si>
  <si>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</si>
  <si>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</si>
  <si>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</si>
  <si>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</si>
  <si>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</si>
  <si>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</si>
  <si>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</si>
  <si>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</si>
  <si>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</si>
  <si>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</si>
  <si>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</si>
  <si>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</si>
  <si>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</si>
  <si>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</si>
  <si>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</si>
  <si>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</si>
  <si>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</si>
  <si>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</si>
  <si>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</si>
  <si>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</si>
  <si>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</si>
  <si>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</si>
  <si>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</si>
  <si>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</si>
  <si>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</si>
  <si>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</si>
  <si>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</si>
  <si>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</si>
  <si>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</si>
  <si>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</si>
  <si>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</si>
  <si>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</si>
  <si>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</si>
  <si>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</si>
  <si>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</si>
  <si>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</si>
  <si>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</si>
  <si>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</si>
  <si>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</si>
  <si>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</si>
  <si>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</si>
  <si>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</si>
  <si>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</si>
  <si>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</si>
  <si>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</si>
  <si>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</si>
  <si>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</si>
  <si>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</si>
  <si>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</si>
  <si>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</si>
  <si>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</si>
  <si>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</si>
  <si>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</si>
  <si>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</si>
  <si>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</si>
  <si>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</si>
  <si>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</si>
  <si>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</si>
  <si>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</si>
  <si>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</si>
  <si>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</si>
  <si>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</si>
  <si>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</si>
  <si>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</si>
  <si>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</si>
  <si>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</si>
  <si>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</si>
  <si>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</si>
  <si>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</si>
  <si>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</si>
  <si>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</si>
  <si>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</si>
  <si>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</si>
  <si>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</si>
  <si>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</si>
  <si>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</si>
  <si>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</si>
  <si>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</si>
  <si>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</si>
  <si>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</si>
  <si>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</si>
  <si>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</si>
  <si>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</si>
  <si>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</si>
  <si>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</si>
  <si>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</si>
  <si>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</si>
  <si>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</si>
  <si>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</si>
  <si>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</si>
  <si>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</si>
  <si>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</si>
  <si>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</si>
  <si>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</si>
  <si>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</si>
  <si>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</si>
  <si>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</si>
  <si>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</si>
  <si>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</si>
  <si>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</si>
  <si>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</si>
  <si>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</si>
  <si>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</si>
  <si>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</si>
  <si>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</si>
  <si>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</si>
  <si>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</si>
  <si>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</si>
  <si>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</si>
  <si>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</si>
  <si>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</si>
  <si>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</si>
  <si>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</si>
  <si>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</si>
  <si>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</si>
  <si>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</si>
  <si>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</si>
  <si>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</si>
  <si>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</si>
  <si>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</si>
  <si>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</si>
  <si>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</si>
  <si>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</si>
  <si>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</si>
  <si>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</si>
  <si>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</si>
  <si>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</si>
  <si>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</si>
  <si>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</si>
  <si>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</si>
  <si>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</si>
  <si>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</si>
  <si>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</si>
  <si>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</si>
  <si>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</si>
  <si>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</si>
  <si>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</si>
  <si>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</si>
  <si>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</si>
  <si>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</si>
  <si>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</si>
  <si>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</si>
  <si>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</si>
  <si>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</si>
  <si>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</si>
  <si>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</si>
  <si>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</si>
  <si>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</si>
  <si>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</si>
  <si>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</si>
  <si>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</si>
  <si>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</si>
  <si>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</si>
  <si>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</si>
  <si>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</si>
  <si>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</si>
  <si>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</si>
  <si>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</si>
  <si>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</si>
  <si>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</si>
  <si>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</si>
  <si>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</si>
  <si>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</si>
  <si>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</si>
  <si>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</si>
  <si>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</si>
  <si>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</si>
  <si>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</si>
  <si>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</si>
  <si>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</si>
  <si>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</si>
  <si>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</si>
  <si>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</si>
  <si>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</si>
  <si>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</si>
  <si>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</si>
  <si>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</si>
  <si>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</si>
  <si>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</si>
  <si>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</si>
  <si>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</si>
  <si>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</si>
  <si>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</si>
  <si>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</si>
  <si>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</si>
  <si>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</si>
  <si>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</si>
  <si>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</si>
  <si>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</si>
  <si>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</si>
  <si>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</si>
  <si>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</si>
  <si>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</si>
  <si>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</si>
  <si>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</si>
  <si>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</si>
  <si>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</si>
  <si>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</si>
  <si>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</si>
  <si>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</si>
  <si>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</si>
  <si>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</si>
  <si>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</si>
  <si>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</si>
  <si>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</si>
  <si>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</si>
  <si>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</si>
  <si>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</si>
  <si>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</si>
  <si>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</si>
  <si>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</si>
  <si>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</si>
  <si>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</si>
  <si>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</si>
  <si>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</si>
  <si>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</si>
  <si>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</si>
  <si>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</si>
  <si>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</si>
  <si>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</si>
  <si>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</si>
  <si>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</si>
  <si>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</si>
  <si>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</si>
  <si>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</si>
  <si>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</si>
  <si>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</si>
  <si>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</si>
  <si>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</si>
  <si>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</si>
  <si>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</si>
  <si>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</si>
  <si>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</si>
  <si>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</si>
  <si>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</si>
  <si>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</si>
  <si>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</si>
  <si>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</si>
  <si>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</si>
  <si>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</si>
  <si>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</si>
  <si>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</si>
  <si>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</si>
  <si>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</si>
  <si>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</si>
  <si>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</si>
  <si>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</si>
  <si>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</si>
  <si>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</si>
  <si>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</si>
  <si>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</si>
  <si>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</si>
  <si>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</si>
  <si>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</si>
  <si>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</si>
  <si>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</si>
  <si>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</si>
  <si>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</si>
  <si>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</si>
  <si>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</si>
  <si>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</si>
  <si>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</si>
  <si>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</si>
  <si>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</si>
  <si>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</si>
  <si>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</si>
  <si>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</si>
  <si>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</si>
  <si>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</si>
  <si>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</si>
  <si>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</si>
  <si>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</si>
  <si>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</si>
  <si>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</si>
  <si>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</si>
  <si>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</si>
  <si>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</si>
  <si>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</si>
  <si>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</si>
  <si>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</si>
  <si>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</si>
  <si>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</si>
  <si>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</si>
  <si>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</si>
  <si>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</si>
  <si>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</si>
  <si>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</si>
  <si>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</si>
  <si>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</si>
  <si>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</si>
  <si>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</si>
  <si>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</si>
  <si>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</si>
  <si>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</si>
  <si>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</si>
  <si>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</si>
  <si>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</si>
  <si>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</si>
  <si>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</si>
  <si>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</si>
  <si>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</si>
  <si>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</si>
  <si>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</si>
  <si>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</si>
  <si>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</si>
  <si>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</si>
  <si>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</si>
  <si>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</si>
  <si>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</si>
  <si>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</si>
  <si>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</si>
  <si>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</si>
  <si>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</si>
  <si>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</si>
  <si>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</si>
  <si>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</si>
  <si>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</si>
  <si>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</si>
  <si>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</si>
  <si>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</si>
  <si>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</si>
  <si>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</si>
  <si>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</si>
  <si>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</si>
  <si>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</si>
  <si>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</si>
  <si>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</si>
  <si>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</si>
  <si>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</si>
  <si>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</si>
  <si>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</si>
  <si>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</si>
  <si>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</si>
  <si>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</si>
  <si>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</si>
  <si>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</si>
  <si>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</si>
  <si>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</si>
  <si>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</si>
  <si>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</si>
  <si>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</si>
  <si>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</si>
  <si>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</si>
  <si>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</si>
  <si>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</si>
  <si>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</si>
  <si>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</si>
  <si>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</si>
  <si>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</si>
  <si>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</si>
  <si>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</si>
  <si>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</si>
  <si>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</si>
  <si>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</si>
  <si>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</si>
  <si>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</si>
  <si>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</si>
  <si>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</si>
  <si>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</si>
  <si>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</si>
  <si>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</si>
  <si>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</si>
  <si>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</si>
  <si>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</si>
  <si>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</si>
  <si>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</si>
  <si>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</si>
  <si>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</si>
  <si>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</si>
  <si>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</si>
  <si>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</si>
  <si>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</si>
  <si>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</si>
  <si>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</si>
  <si>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</si>
  <si>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</si>
  <si>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</si>
  <si>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</si>
  <si>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</si>
  <si>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</si>
  <si>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</si>
  <si>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</si>
  <si>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</si>
  <si>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</si>
  <si>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</si>
  <si>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</si>
  <si>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</si>
  <si>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</si>
  <si>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</si>
  <si>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</si>
  <si>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</si>
  <si>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</si>
  <si>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</si>
  <si>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</si>
  <si>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</si>
  <si>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</si>
  <si>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</si>
  <si>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</si>
  <si>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</si>
  <si>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</si>
  <si>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</si>
  <si>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</si>
  <si>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</si>
  <si>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</si>
  <si>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</si>
  <si>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</si>
  <si>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</si>
  <si>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</si>
  <si>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</si>
  <si>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</si>
  <si>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</si>
  <si>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</si>
  <si>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</si>
  <si>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</si>
  <si>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</si>
  <si>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</si>
  <si>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</si>
  <si>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</si>
  <si>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</si>
  <si>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</si>
  <si>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</si>
  <si>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</si>
  <si>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</si>
  <si>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</si>
  <si>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</si>
  <si>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</si>
  <si>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</si>
  <si>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</si>
  <si>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</si>
  <si>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</si>
  <si>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</si>
  <si>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</si>
  <si>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</si>
  <si>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</si>
  <si>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</si>
  <si>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</si>
  <si>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</si>
  <si>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</si>
  <si>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</si>
  <si>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</si>
  <si>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</si>
  <si>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</si>
  <si>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</si>
  <si>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</si>
  <si>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</si>
  <si>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</si>
  <si>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</si>
  <si>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</si>
  <si>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</si>
  <si>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</si>
  <si>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</si>
  <si>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</si>
  <si>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</si>
  <si>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</si>
  <si>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</si>
  <si>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</si>
  <si>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</si>
  <si>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</si>
  <si>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</si>
  <si>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</si>
  <si>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</si>
  <si>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</si>
  <si>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</si>
  <si>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</si>
  <si>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</si>
  <si>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</si>
  <si>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</si>
  <si>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</si>
  <si>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</si>
  <si>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</si>
  <si>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</si>
  <si>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</si>
  <si>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</si>
  <si>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</si>
  <si>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</si>
  <si>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</si>
  <si>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</si>
  <si>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</si>
  <si>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</si>
  <si>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</si>
  <si>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</si>
  <si>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</si>
  <si>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</si>
  <si>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</si>
  <si>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</si>
  <si>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</si>
  <si>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</si>
  <si>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</si>
  <si>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</si>
  <si>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</si>
  <si>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</si>
  <si>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</si>
  <si>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</si>
  <si>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</si>
  <si>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</si>
  <si>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</si>
  <si>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</si>
  <si>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</si>
  <si>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</si>
  <si>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</si>
  <si>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</si>
  <si>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</si>
  <si>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</si>
  <si>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</si>
  <si>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</si>
  <si>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</si>
  <si>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</si>
  <si>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</si>
  <si>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</si>
  <si>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</si>
  <si>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</si>
  <si>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</si>
  <si>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</si>
  <si>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</si>
  <si>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</si>
  <si>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</si>
  <si>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</si>
  <si>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</si>
  <si>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</si>
  <si>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</si>
  <si>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</si>
  <si>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</si>
  <si>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</si>
  <si>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</si>
  <si>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</si>
  <si>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</si>
  <si>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</si>
  <si>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</si>
  <si>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</si>
  <si>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</si>
  <si>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</si>
  <si>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</si>
  <si>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</si>
  <si>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</si>
  <si>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</si>
  <si>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</si>
  <si>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</si>
  <si>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</si>
  <si>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</si>
  <si>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</si>
  <si>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</si>
  <si>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</si>
  <si>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</si>
  <si>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</si>
  <si>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</si>
  <si>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</si>
  <si>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</si>
  <si>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</si>
  <si>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</si>
  <si>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</si>
  <si>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</si>
  <si>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</si>
  <si>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</si>
  <si>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</si>
  <si>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</si>
  <si>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</si>
  <si>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</si>
  <si>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</si>
  <si>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</si>
  <si>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</si>
  <si>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</si>
  <si>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</si>
  <si>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</si>
  <si>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</si>
  <si>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</si>
  <si>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</si>
  <si>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</si>
  <si>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</si>
  <si>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</si>
  <si>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</si>
  <si>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</si>
  <si>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</si>
  <si>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</si>
  <si>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</si>
  <si>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</si>
  <si>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</si>
  <si>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</si>
  <si>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</si>
  <si>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</si>
  <si>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</si>
  <si>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</si>
  <si>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</si>
  <si>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</si>
  <si>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</si>
  <si>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</si>
  <si>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</si>
  <si>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</si>
  <si>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</si>
  <si>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</si>
  <si>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</si>
  <si>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</si>
  <si>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</si>
  <si>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</si>
  <si>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</si>
  <si>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</si>
  <si>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</si>
  <si>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</si>
  <si>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</si>
  <si>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</si>
  <si>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</si>
  <si>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</si>
  <si>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</si>
  <si>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</si>
  <si>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</si>
  <si>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</si>
  <si>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</si>
  <si>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</si>
  <si>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</si>
  <si>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</si>
  <si>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</si>
  <si>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</si>
  <si>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</si>
  <si>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</si>
  <si>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</si>
  <si>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</si>
  <si>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</si>
  <si>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</si>
  <si>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</si>
  <si>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</si>
  <si>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</si>
  <si>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</si>
  <si>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</si>
  <si>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</si>
  <si>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</si>
  <si>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</si>
  <si>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</si>
  <si>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</si>
  <si>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</si>
  <si>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</si>
  <si>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</si>
  <si>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</si>
  <si>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</si>
  <si>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</si>
  <si>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</si>
  <si>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</si>
  <si>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</si>
  <si>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</si>
  <si>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</si>
  <si>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</si>
  <si>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</si>
  <si>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</si>
  <si>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</si>
  <si>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</si>
  <si>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</si>
  <si>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</si>
  <si>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</si>
  <si>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</si>
  <si>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</si>
  <si>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</si>
  <si>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</si>
  <si>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</si>
  <si>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</si>
  <si>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</si>
  <si>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</si>
  <si>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</si>
  <si>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</si>
  <si>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</si>
  <si>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</si>
  <si>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</si>
  <si>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</si>
  <si>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</si>
  <si>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</si>
  <si>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</si>
  <si>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</si>
  <si>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</si>
  <si>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</si>
  <si>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</si>
  <si>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</si>
  <si>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</si>
  <si>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</si>
  <si>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</si>
  <si>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</si>
  <si>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</si>
  <si>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</si>
  <si>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</si>
  <si>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</si>
  <si>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</si>
  <si>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</si>
  <si>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</si>
  <si>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</si>
  <si>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</si>
  <si>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</si>
  <si>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</si>
  <si>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</si>
  <si>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</si>
  <si>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</si>
  <si>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</si>
  <si>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</si>
  <si>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</si>
  <si>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</si>
  <si>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</si>
  <si>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</si>
  <si>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</si>
  <si>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</si>
  <si>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</si>
  <si>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</si>
  <si>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</si>
  <si>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</si>
  <si>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</si>
  <si>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</si>
  <si>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</si>
  <si>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</si>
  <si>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</si>
  <si>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</si>
  <si>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</si>
  <si>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</si>
  <si>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</si>
  <si>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</si>
  <si>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</si>
  <si>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</si>
  <si>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</si>
  <si>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</si>
  <si>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</si>
  <si>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</si>
  <si>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</si>
  <si>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</si>
  <si>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</si>
  <si>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</si>
  <si>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</si>
  <si>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</si>
  <si>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</si>
  <si>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</si>
  <si>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</si>
  <si>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</si>
  <si>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</si>
  <si>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</si>
  <si>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</si>
  <si>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</si>
  <si>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</si>
  <si>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</si>
  <si>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</si>
  <si>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</si>
  <si>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</si>
  <si>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</si>
  <si>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</si>
  <si>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</si>
  <si>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</si>
  <si>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</si>
  <si>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</si>
  <si>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</si>
  <si>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</si>
  <si>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</si>
  <si>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</si>
  <si>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</si>
  <si>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</si>
  <si>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</si>
  <si>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</si>
  <si>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</si>
  <si>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</si>
  <si>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</si>
  <si>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</si>
  <si>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</si>
  <si>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</si>
  <si>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</si>
  <si>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</si>
  <si>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</si>
  <si>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</si>
  <si>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</si>
  <si>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</si>
  <si>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</si>
  <si>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</si>
  <si>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</si>
  <si>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</si>
  <si>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</si>
  <si>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</si>
  <si>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</si>
  <si>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</si>
  <si>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</si>
  <si>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</si>
  <si>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</si>
  <si>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</si>
  <si>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</si>
  <si>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</si>
  <si>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</si>
  <si>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</si>
  <si>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</si>
  <si>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</si>
  <si>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</si>
  <si>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</si>
  <si>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</si>
  <si>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</si>
  <si>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</si>
  <si>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</si>
  <si>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</si>
  <si>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</si>
  <si>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</si>
  <si>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</si>
  <si>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</si>
  <si>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</si>
  <si>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</si>
  <si>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</si>
  <si>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</si>
  <si>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</si>
  <si>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</si>
  <si>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</si>
  <si>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</si>
  <si>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</si>
  <si>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</si>
  <si>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</si>
  <si>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</si>
  <si>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</si>
  <si>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</si>
  <si>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</si>
  <si>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</si>
  <si>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</si>
  <si>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</si>
  <si>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</si>
  <si>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</si>
  <si>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</si>
  <si>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</si>
  <si>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</si>
  <si>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</si>
  <si>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</si>
  <si>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</si>
  <si>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</si>
  <si>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</si>
  <si>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</si>
  <si>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</si>
  <si>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</si>
  <si>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</si>
  <si>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</si>
  <si>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</si>
  <si>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</si>
  <si>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</si>
  <si>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</si>
  <si>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</si>
  <si>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</si>
  <si>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</si>
  <si>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</si>
  <si>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</si>
  <si>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</si>
  <si>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</si>
  <si>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</si>
  <si>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</si>
  <si>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</si>
  <si>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</si>
  <si>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</si>
  <si>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</si>
  <si>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</si>
  <si>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</si>
  <si>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</si>
  <si>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</si>
  <si>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</si>
  <si>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</si>
  <si>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</si>
  <si>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</si>
  <si>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</si>
  <si>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</si>
  <si>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</si>
  <si>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</si>
  <si>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</si>
  <si>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</si>
  <si>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</si>
  <si>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</si>
  <si>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</si>
  <si>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</si>
  <si>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</si>
  <si>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</si>
  <si>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</si>
  <si>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</si>
  <si>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</si>
  <si>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</si>
  <si>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</si>
  <si>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</si>
  <si>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</si>
  <si>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</si>
  <si>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</si>
  <si>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</si>
  <si>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</si>
  <si>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</si>
  <si>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</si>
  <si>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</si>
  <si>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</si>
  <si>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</si>
  <si>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</si>
  <si>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</si>
  <si>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</si>
  <si>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</si>
  <si>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</si>
  <si>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</si>
  <si>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</si>
  <si>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</si>
  <si>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</si>
  <si>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</si>
  <si>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</si>
  <si>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</si>
  <si>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</si>
  <si>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</si>
  <si>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</si>
  <si>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</si>
  <si>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</si>
  <si>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</si>
  <si>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</si>
  <si>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</si>
  <si>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</si>
  <si>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</si>
  <si>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</si>
  <si>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</si>
  <si>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</si>
  <si>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</si>
  <si>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</si>
  <si>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</si>
  <si>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</si>
  <si>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</si>
  <si>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</si>
  <si>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</si>
  <si>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</si>
  <si>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</si>
  <si>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</si>
  <si>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</si>
  <si>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</si>
  <si>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</si>
  <si>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</si>
  <si>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</si>
  <si>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</si>
  <si>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</si>
  <si>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</si>
  <si>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</si>
  <si>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</si>
  <si>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</si>
  <si>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</si>
  <si>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</si>
  <si>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</si>
  <si>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</si>
  <si>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</si>
  <si>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</si>
  <si>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</si>
  <si>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</si>
  <si>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</si>
  <si>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</si>
  <si>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</si>
  <si>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</si>
  <si>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</si>
  <si>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</si>
  <si>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</si>
  <si>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</si>
  <si>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</si>
  <si>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</si>
  <si>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</si>
  <si>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</si>
  <si>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</si>
  <si>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</si>
  <si>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</si>
  <si>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</si>
  <si>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</si>
  <si>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</si>
  <si>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</si>
  <si>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</si>
  <si>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</si>
  <si>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</si>
  <si>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</si>
  <si>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</si>
  <si>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</si>
  <si>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</si>
  <si>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</si>
  <si>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</si>
  <si>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</si>
  <si>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</si>
  <si>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</si>
  <si>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</si>
  <si>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</si>
  <si>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</si>
  <si>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</si>
  <si>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</si>
  <si>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</si>
  <si>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</si>
  <si>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</si>
  <si>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</si>
  <si>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</si>
  <si>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</si>
  <si>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</si>
  <si>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</si>
  <si>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</si>
  <si>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</si>
  <si>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</si>
  <si>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</si>
  <si>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</si>
  <si>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</si>
  <si>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</si>
  <si>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</si>
  <si>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</si>
  <si>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</si>
  <si>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</si>
  <si>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</si>
  <si>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</si>
  <si>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</si>
  <si>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</si>
  <si>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</si>
  <si>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</si>
  <si>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</si>
  <si>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</si>
  <si>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</si>
  <si>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</si>
  <si>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</si>
  <si>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</si>
  <si>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</si>
  <si>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</si>
  <si>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</si>
  <si>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</si>
  <si>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</si>
  <si>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</si>
  <si>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</si>
  <si>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</si>
  <si>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</si>
  <si>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</si>
  <si>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</si>
  <si>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</si>
  <si>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</si>
  <si>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</si>
  <si>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</si>
  <si>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</si>
  <si>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</si>
  <si>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</si>
  <si>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</si>
  <si>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</si>
  <si>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</si>
  <si>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</si>
  <si>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</si>
  <si>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</si>
  <si>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</si>
  <si>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</si>
  <si>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</si>
  <si>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</si>
  <si>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</si>
  <si>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</si>
  <si>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</si>
  <si>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</si>
  <si>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</si>
  <si>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</si>
  <si>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</si>
  <si>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</si>
  <si>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</si>
  <si>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</si>
  <si>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</si>
  <si>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</si>
  <si>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</si>
  <si>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</si>
  <si>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</si>
  <si>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</si>
  <si>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</si>
  <si>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</si>
  <si>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</si>
  <si>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</si>
  <si>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</si>
  <si>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</si>
  <si>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</si>
  <si>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</si>
  <si>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</si>
  <si>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</si>
  <si>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</si>
  <si>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</si>
  <si>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</si>
  <si>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</si>
  <si>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</si>
  <si>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</si>
  <si>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</si>
  <si>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</si>
  <si>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</si>
  <si>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</si>
  <si>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</si>
  <si>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</si>
  <si>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</si>
  <si>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</si>
  <si>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</si>
  <si>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</si>
  <si>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</si>
  <si>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</si>
  <si>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</si>
  <si>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</si>
  <si>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</si>
  <si>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</si>
  <si>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</si>
  <si>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</si>
  <si>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</si>
  <si>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</si>
  <si>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</si>
  <si>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</si>
  <si>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</si>
  <si>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</si>
  <si>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</si>
  <si>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</si>
  <si>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</si>
  <si>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</si>
  <si>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</si>
  <si>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</si>
  <si>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</si>
  <si>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</si>
  <si>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</si>
  <si>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</si>
  <si>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</si>
  <si>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</si>
  <si>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</si>
  <si>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</si>
  <si>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</si>
  <si>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</si>
  <si>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</si>
  <si>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</si>
  <si>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</si>
  <si>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</si>
  <si>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</si>
  <si>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</si>
  <si>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</si>
  <si>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</si>
  <si>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</si>
  <si>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</si>
  <si>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</si>
  <si>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</si>
  <si>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</si>
  <si>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</si>
  <si>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</si>
  <si>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</si>
  <si>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</si>
  <si>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</si>
  <si>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</si>
  <si>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</si>
  <si>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</si>
  <si>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</si>
  <si>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</si>
  <si>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</si>
  <si>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</si>
  <si>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</si>
  <si>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</si>
  <si>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</si>
  <si>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</si>
  <si>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</si>
  <si>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</si>
  <si>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</si>
  <si>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</si>
  <si>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</si>
  <si>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</si>
  <si>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</si>
  <si>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</si>
  <si>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</si>
  <si>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</si>
  <si>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</si>
  <si>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</si>
  <si>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</si>
  <si>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</si>
  <si>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</si>
  <si>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</si>
  <si>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</si>
  <si>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</si>
  <si>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</si>
  <si>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</si>
  <si>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</si>
  <si>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</si>
  <si>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Centro Infantil Educativo</t>
  </si>
  <si>
    <t>003</t>
  </si>
  <si>
    <t>APOYAR LA PRESTACIÓN DEL SERVICIO DE EDUCACIÓN INICIAL Y CUIDADO A LOS NIÑOS Y NIÑAS MENORES DE CINCO (5) AÑOS, HASTA EL GRADO DE PREESCOLAR, PROMOVIENDO SU DESARROLLO INTEGRAL CON CALIDAD Y PERTINENCIA, TENIENDO EN CUENTA LOS LINEAMIENTOS DEL ICBF, EN EL HOHAR INFANTIL AEIOU EN EL MUNICIPIO DE QUIBDÓ</t>
  </si>
  <si>
    <t>NO</t>
  </si>
  <si>
    <t>001</t>
  </si>
  <si>
    <t>APOYAR LA PRESTACIÓN DEL SERVICIO DE ATENCIÓN INTEGRAL A LOS NIÑOS Y NIÑAS DE 0-5 AÑOS DE ACUERDO A LAS ORIENTACIONES TÉCNICOS ESTABLECIDAS POR EL ICBF, EN LA FUNDACION CENTRO INFANTIL EDUCATIVO MÍ DULCE HOGAR “AEIOU” EN EL MUNICIPIO DE QUIBDÓ</t>
  </si>
  <si>
    <t>Alcaldia Municipio de Quibdó</t>
  </si>
  <si>
    <t>011</t>
  </si>
  <si>
    <t xml:space="preserve">AUNAR ESFUERZOS Y RECURSOS TÉCNICOS, FISICOS, ADMINISTRATIVOS Y ECONÓMICOS ENTRE LAS PARTES, PARA GARANTIZAR LA ATENCIÓN INTEGRAL DE LOS NIÑOS Y NIÑAS EN GRADO DE TRANSICIÓN DE ACUERDO A LO DISPUESTO EN LOS MANUALES OPERATIVOS Y LAS ORIENTACIONES LINEAS TÉCNICAS Y DISPOSCIONES GENERALES DE LA COMISIÓN INTERSECTORIAL PARA LA ATENCIÓN INTEGRAL DE LA PRIMERA INFANCIA </t>
  </si>
  <si>
    <t>SI</t>
  </si>
  <si>
    <t>008</t>
  </si>
  <si>
    <t>AUNAR ESFUERZOS Y RECURSOS TÉCNICOS, FISICOS, ADMINISTRATIVOS Y FINANCIEROS ENTRE LAS PARTES, PARA GARANTIZAR LA ATENCIÓN INTEGRAL DE LOS NIÑOS Y NIÑAS EN GRADO DE TRANSICIÓN DE ACUERDO A LO DISPUESTO EN LOS MANUALES OPERATIVOS DEL SERVICIO PREESCOLAR INTEGRAL, EN EL MARCO DE LA POLÍTICA ESTATAL DE CERO A SIEMPRE.</t>
  </si>
  <si>
    <t xml:space="preserve">APOYAR LA PRESTACIÓN DEL SERVICIO DE ATENCIÓN INTEGRAL A LOS NIÑOS Y NIÑAS DE 0-5 AÑOS DE CONFORMIDAD CON LOS REFERENTES TÉCNICOS DE LA EDUCACIÓN INICIAL ENMARCADOS EN LA LEY 1804 DE 2016, EN EL MUNICIPIO DE ISTMINA </t>
  </si>
  <si>
    <t>006</t>
  </si>
  <si>
    <t>AUNAR ESFUERZOS Y RECURSOS TÉCNICOS, FISICOS, ADMINISTRATIVOS Y FINANCIEROS PARA PRESTAR EL SERVICIO DE EDUCACIÓN INICIAL, EN EL MARCO DE LA ATENCIÓN INTEGRAL A LOS NIÑOS Y NIÑAS MATRICULADOS EN EL NIVEL PREESCOLAR DE ACUERDO CON LO DISPUESTO EN LOS MANUALES OPERATIVOS DEL SERVICIO PREESCOLAR INTEGRAL, EN EL MARCO DE LA POLÍTICA ESTATAL DE CERO A SIEMPRE.</t>
  </si>
  <si>
    <t>CONTRIBUIR EN LA PRESTACIÓN DEL SERVICIO DE ATENCIÓN INTEGRAL A LOS NIÑOS Y NIÑAS DE 0-5 AÑOS DE ACUERDO A LAS ORIENTACIONES TÉCNICOS DE LA EDUCACIÓN INICIAL ENMARCADOS EN LA LEY 1804 DE 2016, EN LA FUNDACION CENTRO INFANTIL EDUCATIVO MÍ DULCE HOGAR “AEIOU” EN EL MUNICIPIO DE QUIBDÓ</t>
  </si>
  <si>
    <t>142</t>
  </si>
  <si>
    <t>Prestar el servicio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</si>
  <si>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104</t>
  </si>
  <si>
    <t>Prestar el servicio de educación inicial en el marco de la atención integral en Centros Desarrollo Infantil CDI-, de conformidad con los manuales operativos de las modalidades Institucional y Familiar, el Lineamento Técnico para la Atención a la Primera Infancia  y las directrices establecidas por el ICBF, en armonía con la Política de Estado para el Desarrollo Integral  de la Primera Infancia de  Cero a Siempre</t>
  </si>
  <si>
    <t>201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</si>
  <si>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</si>
  <si>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Yadelia de Amor</t>
  </si>
  <si>
    <t>314</t>
  </si>
  <si>
    <t>319</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</si>
  <si>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directrices establecidad por el ICBF, en armonia con la Política de Estado para el Desarrollo Integral de la Primera Infancia de Cero a Siempre</t>
  </si>
  <si>
    <t>MILEYDYS VANNESA CUESTA RODRIGUEZ</t>
  </si>
  <si>
    <t xml:space="preserve">Cll 31 # 7 90 B/ Tomas Perez </t>
  </si>
  <si>
    <t>(4) 670 9798 - 3127817033</t>
  </si>
  <si>
    <t>Cll 31 # 7 90 B/ Tomas Perez</t>
  </si>
  <si>
    <t>esperanzadevidasocial@hotmail.com</t>
  </si>
  <si>
    <t>2021-27-27001482020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</si>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</sst>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09" zoomScaleNormal="85" zoomScaleSheetLayoutView="40" zoomScalePageLayoutView="40" workbookViewId="0"/>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4"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2662</v>
      </c>
      <c r="D14" s="14"/>
      <c r="E14" s="14"/>
      <c r="F14" s="14"/>
      <c r="G14" s="14"/>
      <c r="H14" s="14"/>
      <c r="I14" s="14"/>
      <c r="J14" s="14"/>
      <c r="K14" s="14"/>
      <c r="L14" s="14"/>
      <c r="M14" s="14"/>
      <c r="N14" s="14"/>
      <c r="O14" s="15"/>
    </row>
    <row r="15" spans="1:20" ht="19.5" customHeight="1" thickBot="1" x14ac:dyDescent="0.25">
      <c r="A15" s="9"/>
      <c r="B15" s="32" t="s">
        <v>2635</v>
      </c>
      <c r="C15" s="154" t="s">
        <v>2707</v>
      </c>
      <c r="D15" s="35"/>
      <c r="E15" s="35"/>
      <c r="F15" s="5"/>
      <c r="G15" s="32" t="s">
        <v>1168</v>
      </c>
      <c r="H15" s="102" t="s">
        <v>628</v>
      </c>
      <c r="I15" s="32" t="s">
        <v>2624</v>
      </c>
      <c r="J15" s="107"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5"/>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8">
        <v>900758026</v>
      </c>
      <c r="C20" s="5"/>
      <c r="D20" s="72"/>
      <c r="E20" s="5"/>
      <c r="F20" s="5"/>
      <c r="G20" s="5"/>
      <c r="H20" s="243"/>
      <c r="I20" s="147" t="s">
        <v>628</v>
      </c>
      <c r="J20" s="148" t="s">
        <v>630</v>
      </c>
      <c r="K20" s="149">
        <v>802599700</v>
      </c>
      <c r="L20" s="150">
        <v>44197</v>
      </c>
      <c r="M20" s="150">
        <v>44561</v>
      </c>
      <c r="N20" s="134">
        <f>+(M20-L20)/30</f>
        <v>12.133333333333333</v>
      </c>
      <c r="O20" s="137"/>
      <c r="U20" s="133"/>
      <c r="V20" s="104">
        <f ca="1">NOW()</f>
        <v>44193.467405555559</v>
      </c>
      <c r="W20" s="104">
        <f ca="1">NOW()</f>
        <v>44193.467405555559</v>
      </c>
    </row>
    <row r="21" spans="1:23" ht="30" customHeight="1" outlineLevel="1" x14ac:dyDescent="0.2">
      <c r="A21" s="9"/>
      <c r="B21" s="70"/>
      <c r="C21" s="5"/>
      <c r="D21" s="5"/>
      <c r="E21" s="5"/>
      <c r="F21" s="5"/>
      <c r="G21" s="5"/>
      <c r="H21" s="69"/>
      <c r="I21" s="147"/>
      <c r="J21" s="148"/>
      <c r="K21" s="149"/>
      <c r="L21" s="150"/>
      <c r="M21" s="150"/>
      <c r="N21" s="134">
        <f t="shared" ref="N21:N35" si="0">+(M21-L21)/30</f>
        <v>0</v>
      </c>
      <c r="O21" s="138"/>
    </row>
    <row r="22" spans="1:23" ht="30" customHeight="1" outlineLevel="1" x14ac:dyDescent="0.2">
      <c r="A22" s="9"/>
      <c r="B22" s="70"/>
      <c r="C22" s="5"/>
      <c r="D22" s="5"/>
      <c r="E22" s="5"/>
      <c r="F22" s="5"/>
      <c r="G22" s="5"/>
      <c r="H22" s="69"/>
      <c r="I22" s="147"/>
      <c r="J22" s="148"/>
      <c r="K22" s="149"/>
      <c r="L22" s="150"/>
      <c r="M22" s="150"/>
      <c r="N22" s="135">
        <f t="shared" ref="N22:N33" si="1">+(M22-L22)/30</f>
        <v>0</v>
      </c>
      <c r="O22" s="138"/>
    </row>
    <row r="23" spans="1:23" ht="30" customHeight="1" outlineLevel="1" x14ac:dyDescent="0.2">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
      <c r="A24" s="9"/>
      <c r="B24" s="100"/>
      <c r="C24" s="21"/>
      <c r="D24" s="21"/>
      <c r="E24" s="21"/>
      <c r="F24" s="5"/>
      <c r="G24" s="5"/>
      <c r="H24" s="69"/>
      <c r="I24" s="147"/>
      <c r="J24" s="148"/>
      <c r="K24" s="149"/>
      <c r="L24" s="150"/>
      <c r="M24" s="150"/>
      <c r="N24" s="135">
        <f t="shared" si="1"/>
        <v>0</v>
      </c>
      <c r="O24" s="138"/>
    </row>
    <row r="25" spans="1:23" ht="30" customHeight="1" outlineLevel="1" x14ac:dyDescent="0.2">
      <c r="A25" s="9"/>
      <c r="B25" s="100"/>
      <c r="C25" s="21"/>
      <c r="D25" s="21"/>
      <c r="E25" s="21"/>
      <c r="F25" s="5"/>
      <c r="G25" s="5"/>
      <c r="H25" s="69"/>
      <c r="I25" s="147"/>
      <c r="J25" s="148"/>
      <c r="K25" s="149"/>
      <c r="L25" s="150"/>
      <c r="M25" s="150"/>
      <c r="N25" s="135">
        <f t="shared" si="1"/>
        <v>0</v>
      </c>
      <c r="O25" s="138"/>
    </row>
    <row r="26" spans="1:23" ht="30" customHeight="1" outlineLevel="1" x14ac:dyDescent="0.2">
      <c r="A26" s="9"/>
      <c r="B26" s="100"/>
      <c r="C26" s="21"/>
      <c r="D26" s="21"/>
      <c r="E26" s="21"/>
      <c r="F26" s="5"/>
      <c r="G26" s="5"/>
      <c r="H26" s="69"/>
      <c r="I26" s="147"/>
      <c r="J26" s="148"/>
      <c r="K26" s="149"/>
      <c r="L26" s="150"/>
      <c r="M26" s="150"/>
      <c r="N26" s="135">
        <f t="shared" si="1"/>
        <v>0</v>
      </c>
      <c r="O26" s="138"/>
    </row>
    <row r="27" spans="1:23" ht="30" customHeight="1" outlineLevel="1" x14ac:dyDescent="0.2">
      <c r="A27" s="9"/>
      <c r="B27" s="100"/>
      <c r="C27" s="21"/>
      <c r="D27" s="21"/>
      <c r="E27" s="21"/>
      <c r="F27" s="5"/>
      <c r="G27" s="5"/>
      <c r="H27" s="69"/>
      <c r="I27" s="147"/>
      <c r="J27" s="148"/>
      <c r="K27" s="149"/>
      <c r="L27" s="150"/>
      <c r="M27" s="150"/>
      <c r="N27" s="135">
        <f t="shared" si="1"/>
        <v>0</v>
      </c>
      <c r="O27" s="138"/>
    </row>
    <row r="28" spans="1:23" ht="30" customHeight="1" outlineLevel="1" x14ac:dyDescent="0.2">
      <c r="A28" s="9"/>
      <c r="B28" s="100"/>
      <c r="C28" s="21"/>
      <c r="D28" s="21"/>
      <c r="E28" s="21"/>
      <c r="F28" s="5"/>
      <c r="G28" s="5"/>
      <c r="H28" s="69"/>
      <c r="I28" s="147"/>
      <c r="J28" s="148"/>
      <c r="K28" s="149"/>
      <c r="L28" s="150"/>
      <c r="M28" s="150"/>
      <c r="N28" s="135">
        <f t="shared" si="1"/>
        <v>0</v>
      </c>
      <c r="O28" s="138"/>
    </row>
    <row r="29" spans="1:23" ht="30" customHeight="1" outlineLevel="1" x14ac:dyDescent="0.2">
      <c r="A29" s="9"/>
      <c r="B29" s="70"/>
      <c r="C29" s="5"/>
      <c r="D29" s="5"/>
      <c r="E29" s="5"/>
      <c r="F29" s="5"/>
      <c r="G29" s="5"/>
      <c r="H29" s="69"/>
      <c r="I29" s="147"/>
      <c r="J29" s="148"/>
      <c r="K29" s="149"/>
      <c r="L29" s="150"/>
      <c r="M29" s="150"/>
      <c r="N29" s="135">
        <f t="shared" si="1"/>
        <v>0</v>
      </c>
      <c r="O29" s="138"/>
    </row>
    <row r="30" spans="1:23" ht="30" customHeight="1" outlineLevel="1" x14ac:dyDescent="0.2">
      <c r="A30" s="9"/>
      <c r="B30" s="70"/>
      <c r="C30" s="5"/>
      <c r="D30" s="5"/>
      <c r="E30" s="5"/>
      <c r="F30" s="5"/>
      <c r="G30" s="5"/>
      <c r="H30" s="69"/>
      <c r="I30" s="147"/>
      <c r="J30" s="148"/>
      <c r="K30" s="149"/>
      <c r="L30" s="150"/>
      <c r="M30" s="150"/>
      <c r="N30" s="135">
        <f t="shared" si="1"/>
        <v>0</v>
      </c>
      <c r="O30" s="138"/>
    </row>
    <row r="31" spans="1:23" ht="30" customHeight="1" outlineLevel="1" x14ac:dyDescent="0.2">
      <c r="A31" s="9"/>
      <c r="B31" s="70"/>
      <c r="C31" s="5"/>
      <c r="D31" s="5"/>
      <c r="E31" s="5"/>
      <c r="F31" s="5"/>
      <c r="G31" s="5"/>
      <c r="H31" s="69"/>
      <c r="I31" s="147"/>
      <c r="J31" s="148"/>
      <c r="K31" s="149"/>
      <c r="L31" s="150"/>
      <c r="M31" s="150"/>
      <c r="N31" s="135">
        <f t="shared" si="1"/>
        <v>0</v>
      </c>
      <c r="O31" s="138"/>
    </row>
    <row r="32" spans="1:23" ht="30" customHeight="1" outlineLevel="1" x14ac:dyDescent="0.2">
      <c r="A32" s="9"/>
      <c r="B32" s="70"/>
      <c r="C32" s="5"/>
      <c r="D32" s="5"/>
      <c r="E32" s="5"/>
      <c r="F32" s="5"/>
      <c r="G32" s="5"/>
      <c r="H32" s="69"/>
      <c r="I32" s="147"/>
      <c r="J32" s="148"/>
      <c r="K32" s="149"/>
      <c r="L32" s="150"/>
      <c r="M32" s="150"/>
      <c r="N32" s="135">
        <f t="shared" si="1"/>
        <v>0</v>
      </c>
      <c r="O32" s="138"/>
    </row>
    <row r="33" spans="1:16" ht="30" customHeight="1" outlineLevel="1" x14ac:dyDescent="0.2">
      <c r="A33" s="9"/>
      <c r="B33" s="70"/>
      <c r="C33" s="5"/>
      <c r="D33" s="5"/>
      <c r="E33" s="5"/>
      <c r="F33" s="5"/>
      <c r="G33" s="5"/>
      <c r="H33" s="69"/>
      <c r="I33" s="147"/>
      <c r="J33" s="148"/>
      <c r="K33" s="149"/>
      <c r="L33" s="150"/>
      <c r="M33" s="150"/>
      <c r="N33" s="135">
        <f t="shared" si="1"/>
        <v>0</v>
      </c>
      <c r="O33" s="138"/>
    </row>
    <row r="34" spans="1:16" ht="30" customHeight="1" outlineLevel="1" x14ac:dyDescent="0.2">
      <c r="A34" s="9"/>
      <c r="B34" s="70"/>
      <c r="C34" s="5"/>
      <c r="D34" s="5"/>
      <c r="E34" s="5"/>
      <c r="F34" s="5"/>
      <c r="G34" s="5"/>
      <c r="H34" s="69"/>
      <c r="I34" s="147"/>
      <c r="J34" s="148"/>
      <c r="K34" s="149"/>
      <c r="L34" s="150"/>
      <c r="M34" s="150"/>
      <c r="N34" s="135">
        <f t="shared" si="0"/>
        <v>0</v>
      </c>
      <c r="O34" s="138"/>
    </row>
    <row r="35" spans="1:16" ht="30" customHeight="1" outlineLevel="1" x14ac:dyDescent="0.2">
      <c r="A35" s="9"/>
      <c r="B35" s="70"/>
      <c r="C35" s="5"/>
      <c r="D35" s="5"/>
      <c r="E35" s="5"/>
      <c r="F35" s="5"/>
      <c r="G35" s="5"/>
      <c r="H35" s="69"/>
      <c r="I35" s="147"/>
      <c r="J35" s="148"/>
      <c r="K35" s="149"/>
      <c r="L35" s="150"/>
      <c r="M35" s="150"/>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FUNDACIÓN ESPERANZA DE VIDA SOCIAL</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5"/>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5"/>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6"/>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
      <c r="A48" s="142">
        <v>1</v>
      </c>
      <c r="B48" s="110" t="s">
        <v>2676</v>
      </c>
      <c r="C48" s="111" t="s">
        <v>32</v>
      </c>
      <c r="D48" s="109" t="s">
        <v>2677</v>
      </c>
      <c r="E48" s="144">
        <v>42016</v>
      </c>
      <c r="F48" s="144">
        <v>42356</v>
      </c>
      <c r="G48" s="158">
        <f>IF(AND(E48&lt;&gt;"",F48&lt;&gt;""),((F48-E48)/30),"")</f>
        <v>11.333333333333334</v>
      </c>
      <c r="H48" s="113" t="s">
        <v>2678</v>
      </c>
      <c r="I48" s="112" t="s">
        <v>628</v>
      </c>
      <c r="J48" s="112" t="s">
        <v>630</v>
      </c>
      <c r="K48" s="115">
        <v>212115750</v>
      </c>
      <c r="L48" s="114" t="s">
        <v>1148</v>
      </c>
      <c r="M48" s="116">
        <v>1</v>
      </c>
      <c r="N48" s="114" t="s">
        <v>2634</v>
      </c>
      <c r="O48" s="114" t="s">
        <v>2679</v>
      </c>
      <c r="P48" s="77"/>
    </row>
    <row r="49" spans="1:16" s="6" customFormat="1" ht="24.75" customHeight="1" x14ac:dyDescent="0.2">
      <c r="A49" s="142">
        <v>2</v>
      </c>
      <c r="B49" s="110" t="s">
        <v>2676</v>
      </c>
      <c r="C49" s="111" t="s">
        <v>32</v>
      </c>
      <c r="D49" s="109" t="s">
        <v>2680</v>
      </c>
      <c r="E49" s="144">
        <v>42380</v>
      </c>
      <c r="F49" s="144">
        <v>42724</v>
      </c>
      <c r="G49" s="158">
        <f t="shared" ref="G49:G50" si="2">IF(AND(E49&lt;&gt;"",F49&lt;&gt;""),((F49-E49)/30),"")</f>
        <v>11.466666666666667</v>
      </c>
      <c r="H49" s="113" t="s">
        <v>2681</v>
      </c>
      <c r="I49" s="112" t="s">
        <v>628</v>
      </c>
      <c r="J49" s="112" t="s">
        <v>630</v>
      </c>
      <c r="K49" s="115">
        <v>227015250</v>
      </c>
      <c r="L49" s="114" t="s">
        <v>1148</v>
      </c>
      <c r="M49" s="116">
        <v>1</v>
      </c>
      <c r="N49" s="114" t="s">
        <v>2634</v>
      </c>
      <c r="O49" s="114" t="s">
        <v>2679</v>
      </c>
      <c r="P49" s="77"/>
    </row>
    <row r="50" spans="1:16" s="6" customFormat="1" ht="24.75" customHeight="1" x14ac:dyDescent="0.2">
      <c r="A50" s="142">
        <v>3</v>
      </c>
      <c r="B50" s="110" t="s">
        <v>2682</v>
      </c>
      <c r="C50" s="111" t="s">
        <v>31</v>
      </c>
      <c r="D50" s="109" t="s">
        <v>2683</v>
      </c>
      <c r="E50" s="144">
        <v>42650</v>
      </c>
      <c r="F50" s="144">
        <v>42735</v>
      </c>
      <c r="G50" s="158">
        <f t="shared" si="2"/>
        <v>2.8333333333333335</v>
      </c>
      <c r="H50" s="118" t="s">
        <v>2684</v>
      </c>
      <c r="I50" s="112" t="s">
        <v>628</v>
      </c>
      <c r="J50" s="112" t="s">
        <v>630</v>
      </c>
      <c r="K50" s="115">
        <v>1773644427</v>
      </c>
      <c r="L50" s="114" t="s">
        <v>1148</v>
      </c>
      <c r="M50" s="116">
        <v>1</v>
      </c>
      <c r="N50" s="114" t="s">
        <v>27</v>
      </c>
      <c r="O50" s="114" t="s">
        <v>2685</v>
      </c>
      <c r="P50" s="77"/>
    </row>
    <row r="51" spans="1:16" s="6" customFormat="1" ht="24.75" customHeight="1" outlineLevel="1" x14ac:dyDescent="0.2">
      <c r="A51" s="142">
        <v>4</v>
      </c>
      <c r="B51" s="110" t="s">
        <v>2682</v>
      </c>
      <c r="C51" s="111" t="s">
        <v>31</v>
      </c>
      <c r="D51" s="109" t="s">
        <v>2686</v>
      </c>
      <c r="E51" s="144">
        <v>42857</v>
      </c>
      <c r="F51" s="144">
        <v>43041</v>
      </c>
      <c r="G51" s="158">
        <f t="shared" ref="G51:G107" si="3">IF(AND(E51&lt;&gt;"",F51&lt;&gt;""),((F51-E51)/30),"")</f>
        <v>6.1333333333333337</v>
      </c>
      <c r="H51" s="113" t="s">
        <v>2687</v>
      </c>
      <c r="I51" s="112" t="s">
        <v>628</v>
      </c>
      <c r="J51" s="112" t="s">
        <v>630</v>
      </c>
      <c r="K51" s="115">
        <v>2305763755</v>
      </c>
      <c r="L51" s="114" t="s">
        <v>1148</v>
      </c>
      <c r="M51" s="116">
        <v>1</v>
      </c>
      <c r="N51" s="114" t="s">
        <v>27</v>
      </c>
      <c r="O51" s="114" t="s">
        <v>2685</v>
      </c>
      <c r="P51" s="77"/>
    </row>
    <row r="52" spans="1:16" s="7" customFormat="1" ht="24.75" customHeight="1" outlineLevel="1" x14ac:dyDescent="0.2">
      <c r="A52" s="143">
        <v>5</v>
      </c>
      <c r="B52" s="110" t="s">
        <v>2698</v>
      </c>
      <c r="C52" s="111" t="s">
        <v>32</v>
      </c>
      <c r="D52" s="109" t="s">
        <v>2677</v>
      </c>
      <c r="E52" s="144">
        <v>42772</v>
      </c>
      <c r="F52" s="144">
        <v>43448</v>
      </c>
      <c r="G52" s="158">
        <f t="shared" si="3"/>
        <v>22.533333333333335</v>
      </c>
      <c r="H52" s="118" t="s">
        <v>2688</v>
      </c>
      <c r="I52" s="112" t="s">
        <v>628</v>
      </c>
      <c r="J52" s="112" t="s">
        <v>645</v>
      </c>
      <c r="K52" s="115">
        <v>302600000</v>
      </c>
      <c r="L52" s="114" t="s">
        <v>1148</v>
      </c>
      <c r="M52" s="116">
        <v>1</v>
      </c>
      <c r="N52" s="114" t="s">
        <v>2634</v>
      </c>
      <c r="O52" s="114" t="s">
        <v>2685</v>
      </c>
      <c r="P52" s="78"/>
    </row>
    <row r="53" spans="1:16" s="7" customFormat="1" ht="24.75" customHeight="1" outlineLevel="1" x14ac:dyDescent="0.2">
      <c r="A53" s="143">
        <v>6</v>
      </c>
      <c r="B53" s="110" t="s">
        <v>2682</v>
      </c>
      <c r="C53" s="111" t="s">
        <v>31</v>
      </c>
      <c r="D53" s="109" t="s">
        <v>2689</v>
      </c>
      <c r="E53" s="144">
        <v>43126</v>
      </c>
      <c r="F53" s="144">
        <v>43434</v>
      </c>
      <c r="G53" s="158">
        <f t="shared" si="3"/>
        <v>10.266666666666667</v>
      </c>
      <c r="H53" s="118" t="s">
        <v>2690</v>
      </c>
      <c r="I53" s="112" t="s">
        <v>628</v>
      </c>
      <c r="J53" s="112" t="s">
        <v>630</v>
      </c>
      <c r="K53" s="115">
        <v>3991513944</v>
      </c>
      <c r="L53" s="114" t="s">
        <v>1148</v>
      </c>
      <c r="M53" s="116">
        <v>1</v>
      </c>
      <c r="N53" s="114" t="s">
        <v>27</v>
      </c>
      <c r="O53" s="114" t="s">
        <v>2685</v>
      </c>
      <c r="P53" s="78"/>
    </row>
    <row r="54" spans="1:16" s="7" customFormat="1" ht="24.75" customHeight="1" outlineLevel="1" x14ac:dyDescent="0.2">
      <c r="A54" s="143">
        <v>7</v>
      </c>
      <c r="B54" s="110" t="s">
        <v>2676</v>
      </c>
      <c r="C54" s="111" t="s">
        <v>32</v>
      </c>
      <c r="D54" s="109" t="s">
        <v>2680</v>
      </c>
      <c r="E54" s="144">
        <v>43476</v>
      </c>
      <c r="F54" s="144">
        <v>43812</v>
      </c>
      <c r="G54" s="158">
        <f t="shared" si="3"/>
        <v>11.2</v>
      </c>
      <c r="H54" s="113" t="s">
        <v>2691</v>
      </c>
      <c r="I54" s="112" t="s">
        <v>628</v>
      </c>
      <c r="J54" s="112" t="s">
        <v>630</v>
      </c>
      <c r="K54" s="117">
        <v>256733400</v>
      </c>
      <c r="L54" s="114" t="s">
        <v>1148</v>
      </c>
      <c r="M54" s="116">
        <v>1</v>
      </c>
      <c r="N54" s="114" t="s">
        <v>2634</v>
      </c>
      <c r="O54" s="114" t="s">
        <v>2679</v>
      </c>
      <c r="P54" s="78"/>
    </row>
    <row r="55" spans="1:16" s="7" customFormat="1" ht="24.75" customHeight="1" outlineLevel="1" x14ac:dyDescent="0.2">
      <c r="A55" s="143">
        <v>8</v>
      </c>
      <c r="B55" s="110" t="s">
        <v>2664</v>
      </c>
      <c r="C55" s="111" t="s">
        <v>31</v>
      </c>
      <c r="D55" s="109" t="s">
        <v>2692</v>
      </c>
      <c r="E55" s="144">
        <v>43895</v>
      </c>
      <c r="F55" s="144">
        <v>44196</v>
      </c>
      <c r="G55" s="158">
        <f t="shared" si="3"/>
        <v>10.033333333333333</v>
      </c>
      <c r="H55" s="113" t="s">
        <v>2693</v>
      </c>
      <c r="I55" s="112" t="s">
        <v>628</v>
      </c>
      <c r="J55" s="112" t="s">
        <v>648</v>
      </c>
      <c r="K55" s="117">
        <v>1580334878</v>
      </c>
      <c r="L55" s="114" t="s">
        <v>1148</v>
      </c>
      <c r="M55" s="116">
        <v>1</v>
      </c>
      <c r="N55" s="114" t="s">
        <v>2634</v>
      </c>
      <c r="O55" s="114" t="s">
        <v>2679</v>
      </c>
      <c r="P55" s="78"/>
    </row>
    <row r="56" spans="1:16" s="7" customFormat="1" ht="24.75" customHeight="1" outlineLevel="1" x14ac:dyDescent="0.2">
      <c r="A56" s="143">
        <v>9</v>
      </c>
      <c r="B56" s="110" t="s">
        <v>2664</v>
      </c>
      <c r="C56" s="111" t="s">
        <v>31</v>
      </c>
      <c r="D56" s="109" t="s">
        <v>2694</v>
      </c>
      <c r="E56" s="144">
        <v>43886</v>
      </c>
      <c r="F56" s="144">
        <v>44196</v>
      </c>
      <c r="G56" s="158">
        <f t="shared" si="3"/>
        <v>10.333333333333334</v>
      </c>
      <c r="H56" s="113" t="s">
        <v>2695</v>
      </c>
      <c r="I56" s="112" t="s">
        <v>628</v>
      </c>
      <c r="J56" s="112" t="s">
        <v>647</v>
      </c>
      <c r="K56" s="117">
        <v>1090147305</v>
      </c>
      <c r="L56" s="114" t="s">
        <v>1148</v>
      </c>
      <c r="M56" s="116">
        <v>1</v>
      </c>
      <c r="N56" s="114" t="s">
        <v>2634</v>
      </c>
      <c r="O56" s="114" t="s">
        <v>2679</v>
      </c>
      <c r="P56" s="78"/>
    </row>
    <row r="57" spans="1:16" s="7" customFormat="1" ht="24.75" customHeight="1" outlineLevel="1" x14ac:dyDescent="0.2">
      <c r="A57" s="143">
        <v>10</v>
      </c>
      <c r="B57" s="64" t="s">
        <v>2664</v>
      </c>
      <c r="C57" s="65" t="s">
        <v>31</v>
      </c>
      <c r="D57" s="63" t="s">
        <v>2696</v>
      </c>
      <c r="E57" s="144">
        <v>43922</v>
      </c>
      <c r="F57" s="144">
        <v>44165</v>
      </c>
      <c r="G57" s="158">
        <f t="shared" si="3"/>
        <v>8.1</v>
      </c>
      <c r="H57" s="64" t="s">
        <v>2697</v>
      </c>
      <c r="I57" s="63" t="s">
        <v>628</v>
      </c>
      <c r="J57" s="63" t="s">
        <v>635</v>
      </c>
      <c r="K57" s="66">
        <v>637090147</v>
      </c>
      <c r="L57" s="65" t="s">
        <v>26</v>
      </c>
      <c r="M57" s="67">
        <v>0.5</v>
      </c>
      <c r="N57" s="65" t="s">
        <v>2634</v>
      </c>
      <c r="O57" s="65" t="s">
        <v>2679</v>
      </c>
      <c r="P57" s="78"/>
    </row>
    <row r="58" spans="1:16" s="7" customFormat="1" ht="24.75" customHeight="1" outlineLevel="1" x14ac:dyDescent="0.2">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
      <c r="A107" s="143">
        <v>60</v>
      </c>
      <c r="B107" s="64"/>
      <c r="C107" s="65"/>
      <c r="D107" s="63"/>
      <c r="E107" s="144"/>
      <c r="F107" s="144"/>
      <c r="G107" s="158" t="str">
        <f t="shared" si="3"/>
        <v/>
      </c>
      <c r="H107" s="64"/>
      <c r="I107" s="63"/>
      <c r="J107" s="63"/>
      <c r="K107" s="66"/>
      <c r="L107" s="65"/>
      <c r="M107" s="67"/>
      <c r="N107" s="65"/>
      <c r="O107" s="65"/>
      <c r="P107" s="78"/>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5"/>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3" t="str">
        <f>HYPERLINK("#MI_Oferente_Singular!A1","INICIO")</f>
        <v>INICIO</v>
      </c>
      <c r="P112" s="76"/>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
      <c r="A114" s="142">
        <v>1</v>
      </c>
      <c r="B114" s="159" t="s">
        <v>2664</v>
      </c>
      <c r="C114" s="161" t="s">
        <v>31</v>
      </c>
      <c r="D114" s="119" t="s">
        <v>2699</v>
      </c>
      <c r="E114" s="144">
        <v>44167</v>
      </c>
      <c r="F114" s="144">
        <v>44773</v>
      </c>
      <c r="G114" s="158">
        <f>IF(AND(E114&lt;&gt;"",F114&lt;&gt;""),((F114-E114)/30),"")</f>
        <v>20.2</v>
      </c>
      <c r="H114" s="121" t="s">
        <v>2701</v>
      </c>
      <c r="I114" s="120" t="s">
        <v>628</v>
      </c>
      <c r="J114" s="120" t="s">
        <v>630</v>
      </c>
      <c r="K114" s="68">
        <v>5716537424</v>
      </c>
      <c r="L114" s="99">
        <f>+IF(AND(K114&gt;0,O114="Ejecución"),(K114/877802)*Tabla28[[#This Row],[% participación]],IF(AND(K114&gt;0,O114&lt;&gt;"Ejecución"),"-",""))</f>
        <v>6512.3312819975345</v>
      </c>
      <c r="M114" s="123" t="s">
        <v>1148</v>
      </c>
      <c r="N114" s="171">
        <v>1</v>
      </c>
      <c r="O114" s="160" t="s">
        <v>1150</v>
      </c>
      <c r="P114" s="77"/>
    </row>
    <row r="115" spans="1:16" s="6" customFormat="1" ht="24.75" customHeight="1" x14ac:dyDescent="0.2">
      <c r="A115" s="142">
        <v>2</v>
      </c>
      <c r="B115" s="159" t="s">
        <v>2664</v>
      </c>
      <c r="C115" s="161" t="s">
        <v>31</v>
      </c>
      <c r="D115" s="63" t="s">
        <v>2700</v>
      </c>
      <c r="E115" s="144">
        <v>44167</v>
      </c>
      <c r="F115" s="144">
        <v>44773</v>
      </c>
      <c r="G115" s="158">
        <f t="shared" ref="G115:G116" si="4">IF(AND(E115&lt;&gt;"",F115&lt;&gt;""),((F115-E115)/30),"")</f>
        <v>20.2</v>
      </c>
      <c r="H115" s="64" t="s">
        <v>2701</v>
      </c>
      <c r="I115" s="63" t="s">
        <v>628</v>
      </c>
      <c r="J115" s="63" t="s">
        <v>630</v>
      </c>
      <c r="K115" s="68">
        <v>5772581909</v>
      </c>
      <c r="L115" s="99">
        <f>+IF(AND(K115&gt;0,O115="Ejecución"),(K115/877802)*Tabla28[[#This Row],[% participación]],IF(AND(K115&gt;0,O115&lt;&gt;"Ejecución"),"-",""))</f>
        <v>6576.1776676289182</v>
      </c>
      <c r="M115" s="65" t="s">
        <v>1148</v>
      </c>
      <c r="N115" s="171">
        <v>1</v>
      </c>
      <c r="O115" s="160" t="s">
        <v>1150</v>
      </c>
      <c r="P115" s="77"/>
    </row>
    <row r="116" spans="1:16" s="6" customFormat="1" ht="24.75" customHeight="1" x14ac:dyDescent="0.2">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25">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 customHeight="1" thickBot="1" x14ac:dyDescent="0.25">
      <c r="O161" s="173"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5" t="s">
        <v>2643</v>
      </c>
      <c r="J167" s="216"/>
      <c r="K167" s="216"/>
      <c r="L167" s="216"/>
      <c r="M167" s="216"/>
      <c r="N167" s="216"/>
      <c r="O167" s="217"/>
      <c r="U167" s="51"/>
    </row>
    <row r="168" spans="1:28" x14ac:dyDescent="0.2">
      <c r="A168" s="9"/>
      <c r="B168" s="234" t="s">
        <v>2657</v>
      </c>
      <c r="C168" s="234"/>
      <c r="D168" s="234"/>
      <c r="E168" s="8"/>
      <c r="F168" s="5"/>
      <c r="H168" s="80" t="s">
        <v>2656</v>
      </c>
      <c r="I168" s="215"/>
      <c r="J168" s="216"/>
      <c r="K168" s="216"/>
      <c r="L168" s="216"/>
      <c r="M168" s="216"/>
      <c r="N168" s="216"/>
      <c r="O168" s="217"/>
      <c r="Q168" s="51"/>
    </row>
    <row r="169" spans="1:28" x14ac:dyDescent="0.2">
      <c r="A169" s="9"/>
      <c r="B169" s="73" t="s">
        <v>2652</v>
      </c>
      <c r="C169" s="5"/>
      <c r="D169" s="5"/>
      <c r="E169" s="8"/>
      <c r="F169" s="79"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5"/>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4" x14ac:dyDescent="0.2">
      <c r="A179" s="9"/>
      <c r="B179" s="191" t="s">
        <v>2668</v>
      </c>
      <c r="C179" s="191"/>
      <c r="D179" s="191"/>
      <c r="E179" s="169">
        <v>0.02</v>
      </c>
      <c r="F179" s="168">
        <v>5.0000000000000001E-3</v>
      </c>
      <c r="G179" s="163">
        <f>IF(F179&gt;0,SUM(E179+F179),"")</f>
        <v>2.5000000000000001E-2</v>
      </c>
      <c r="H179" s="5"/>
      <c r="I179" s="191" t="s">
        <v>2670</v>
      </c>
      <c r="J179" s="191"/>
      <c r="K179" s="191"/>
      <c r="L179" s="191"/>
      <c r="M179" s="170"/>
      <c r="O179" s="8"/>
      <c r="Q179" s="19"/>
      <c r="R179" s="157" t="str">
        <f>IF(M179&gt;0,SUM(L179+M179),"")</f>
        <v/>
      </c>
      <c r="T179" s="19"/>
      <c r="U179" s="237" t="s">
        <v>1166</v>
      </c>
      <c r="V179" s="237"/>
      <c r="W179" s="237"/>
      <c r="X179" s="24">
        <v>0.02</v>
      </c>
      <c r="Y179" s="162"/>
      <c r="Z179" s="163" t="str">
        <f>IF(Y179&gt;0,SUM(E181+Y179),"")</f>
        <v/>
      </c>
      <c r="AA179" s="19"/>
      <c r="AB179" s="19"/>
    </row>
    <row r="180" spans="1:28" ht="24" hidden="1" x14ac:dyDescent="0.2">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4" hidden="1" x14ac:dyDescent="0.2">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4" hidden="1" x14ac:dyDescent="0.2">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
      <c r="A184" s="9"/>
      <c r="B184" s="86" t="s">
        <v>2669</v>
      </c>
      <c r="C184" s="86"/>
      <c r="D184" s="86"/>
      <c r="E184" s="86"/>
      <c r="F184" s="86"/>
      <c r="G184" s="86"/>
      <c r="H184" s="86"/>
      <c r="I184" s="86"/>
      <c r="J184" s="86"/>
      <c r="K184" s="86"/>
      <c r="L184" s="86"/>
      <c r="M184" s="86"/>
      <c r="N184" s="87"/>
      <c r="O184" s="88"/>
    </row>
    <row r="185" spans="1:28" x14ac:dyDescent="0.2">
      <c r="A185" s="9"/>
      <c r="B185" s="89" t="s">
        <v>2627</v>
      </c>
      <c r="C185" s="164">
        <f>+SUM(G179:G182)</f>
        <v>2.5000000000000001E-2</v>
      </c>
      <c r="D185" s="90" t="s">
        <v>2628</v>
      </c>
      <c r="E185" s="93">
        <f>+(C185*SUM(K20:K35))</f>
        <v>20064992.5</v>
      </c>
      <c r="F185" s="91"/>
      <c r="G185" s="92"/>
      <c r="H185" s="87"/>
      <c r="I185" s="89" t="s">
        <v>2627</v>
      </c>
      <c r="J185" s="164">
        <f>+SUM(M179:M183)</f>
        <v>0</v>
      </c>
      <c r="K185" s="236" t="s">
        <v>2628</v>
      </c>
      <c r="L185" s="236"/>
      <c r="M185" s="93">
        <f>+J185*(SUM(K20:K35))</f>
        <v>0</v>
      </c>
      <c r="N185" s="94"/>
      <c r="O185" s="95"/>
    </row>
    <row r="186" spans="1:28" ht="16" thickBot="1" x14ac:dyDescent="0.25">
      <c r="A186" s="10"/>
      <c r="B186" s="96"/>
      <c r="C186" s="96"/>
      <c r="D186" s="96"/>
      <c r="E186" s="96"/>
      <c r="F186" s="96"/>
      <c r="G186" s="96"/>
      <c r="H186" s="96"/>
      <c r="I186" s="166" t="s">
        <v>2672</v>
      </c>
      <c r="J186" s="96"/>
      <c r="K186" s="96"/>
      <c r="L186" s="96"/>
      <c r="M186" s="96"/>
      <c r="N186" s="97"/>
      <c r="O186" s="98"/>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5"/>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5" t="s">
        <v>2636</v>
      </c>
      <c r="C192" s="195"/>
      <c r="E192" s="5" t="s">
        <v>20</v>
      </c>
      <c r="H192" s="26" t="s">
        <v>24</v>
      </c>
      <c r="J192" s="5" t="s">
        <v>2637</v>
      </c>
      <c r="K192" s="5"/>
      <c r="M192" s="5"/>
      <c r="N192" s="5"/>
      <c r="O192" s="8"/>
      <c r="Q192" s="152"/>
      <c r="R192" s="153"/>
      <c r="S192" s="153"/>
      <c r="T192" s="152"/>
    </row>
    <row r="193" spans="1:18" x14ac:dyDescent="0.2">
      <c r="A193" s="9"/>
      <c r="C193" s="124">
        <v>43339</v>
      </c>
      <c r="D193" s="5"/>
      <c r="E193" s="125">
        <v>2008</v>
      </c>
      <c r="F193" s="5"/>
      <c r="G193" s="5"/>
      <c r="H193" s="146" t="s">
        <v>2702</v>
      </c>
      <c r="J193" s="5"/>
      <c r="K193" s="126">
        <v>42650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5"/>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1" t="s">
        <v>2631</v>
      </c>
      <c r="C202" s="71"/>
      <c r="D202" s="71"/>
      <c r="E202" s="71"/>
      <c r="F202" s="71"/>
      <c r="G202" s="71"/>
      <c r="H202" s="71"/>
      <c r="I202" s="71"/>
      <c r="J202" s="71"/>
      <c r="K202" s="71"/>
      <c r="L202" s="71"/>
      <c r="M202" s="71"/>
      <c r="N202" s="71"/>
      <c r="O202" s="8"/>
    </row>
    <row r="203" spans="1:18" s="84" customFormat="1" ht="17.25" customHeight="1" x14ac:dyDescent="0.2">
      <c r="A203" s="42"/>
      <c r="B203" s="81"/>
      <c r="C203" s="21"/>
      <c r="D203" s="21"/>
      <c r="E203" s="21"/>
      <c r="F203" s="21"/>
      <c r="G203" s="21"/>
      <c r="H203" s="21"/>
      <c r="I203" s="21"/>
      <c r="J203" s="21"/>
      <c r="K203" s="21"/>
      <c r="L203" s="21"/>
      <c r="M203" s="21"/>
      <c r="N203" s="21"/>
      <c r="O203" s="82"/>
      <c r="P203" s="83"/>
      <c r="R203" s="85"/>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75" t="s">
        <v>2702</v>
      </c>
      <c r="D211" s="21"/>
      <c r="G211" s="27" t="s">
        <v>2620</v>
      </c>
      <c r="H211" s="176" t="s">
        <v>2703</v>
      </c>
      <c r="J211" s="27" t="s">
        <v>2622</v>
      </c>
      <c r="K211" s="175" t="s">
        <v>2705</v>
      </c>
      <c r="L211" s="21"/>
      <c r="M211" s="21"/>
      <c r="N211" s="21"/>
      <c r="O211" s="8"/>
    </row>
    <row r="212" spans="1:15" x14ac:dyDescent="0.2">
      <c r="A212" s="9"/>
      <c r="B212" s="27" t="s">
        <v>2619</v>
      </c>
      <c r="C212" s="175" t="s">
        <v>2702</v>
      </c>
      <c r="D212" s="21"/>
      <c r="G212" s="27" t="s">
        <v>2621</v>
      </c>
      <c r="H212" s="176" t="s">
        <v>2704</v>
      </c>
      <c r="J212" s="27" t="s">
        <v>2623</v>
      </c>
      <c r="K212" s="175" t="s">
        <v>2706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501E-2" right="3.9370078740157501E-2"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John A. Rodriguez</cp:lastModifiedBy>
  <cp:lastPrinted>2020-12-28T16:13:16Z</cp:lastPrinted>
  <dcterms:created xsi:type="dcterms:W3CDTF">2020-10-14T21:57:42Z</dcterms:created>
  <dcterms:modified xsi:type="dcterms:W3CDTF">2020-12-28T16:14:21Z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