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DEPSA\CESAR\"/>
    </mc:Choice>
  </mc:AlternateContent>
  <xr:revisionPtr revIDLastSave="0" documentId="13_ncr:1_{20E34685-54C4-4915-B7E2-9045BA6F2E7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<sst xmlns="http://schemas.openxmlformats.org/spreadsheetml/2006/main" count="3530" uniqueCount="2748">
  <si>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</si>
  <si>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</si>
  <si>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</si>
  <si>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</si>
  <si>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</si>
  <si>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</si>
  <si>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</si>
  <si>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</si>
  <si>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</si>
  <si>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</si>
  <si>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</si>
  <si>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</si>
  <si>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</si>
  <si>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</si>
  <si>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</si>
  <si>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</si>
  <si>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</si>
  <si>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</si>
  <si>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</si>
  <si>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</si>
  <si>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</si>
  <si>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</si>
  <si>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</si>
  <si>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</si>
  <si>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</si>
  <si>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</si>
  <si>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</si>
  <si>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</si>
  <si>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</si>
  <si>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</si>
  <si>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</si>
  <si>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</si>
  <si>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</si>
  <si>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</si>
  <si>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</si>
  <si>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</si>
  <si>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</si>
  <si>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</si>
  <si>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</si>
  <si>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</si>
  <si>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</si>
  <si>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</si>
  <si>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</si>
  <si>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</si>
  <si>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</si>
  <si>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</si>
  <si>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</si>
  <si>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</si>
  <si>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</si>
  <si>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</si>
  <si>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</si>
  <si>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</si>
  <si>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</si>
  <si>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</si>
  <si>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</si>
  <si>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</si>
  <si>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</si>
  <si>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</si>
  <si>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</si>
  <si>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</si>
  <si>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</si>
  <si>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</si>
  <si>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</si>
  <si>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</si>
  <si>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</si>
  <si>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</si>
  <si>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</si>
  <si>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</si>
  <si>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</si>
  <si>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</si>
  <si>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</si>
  <si>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</si>
  <si>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</si>
  <si>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</si>
  <si>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</si>
  <si>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</si>
  <si>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</si>
  <si>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</si>
  <si>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</si>
  <si>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</si>
  <si>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</si>
  <si>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</si>
  <si>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</si>
  <si>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</si>
  <si>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</si>
  <si>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</si>
  <si>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</si>
  <si>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</si>
  <si>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</si>
  <si>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</si>
  <si>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</si>
  <si>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</si>
  <si>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</si>
  <si>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</si>
  <si>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</si>
  <si>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</si>
  <si>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</si>
  <si>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</si>
  <si>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</si>
  <si>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</si>
  <si>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</si>
  <si>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</si>
  <si>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</si>
  <si>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</si>
  <si>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</si>
  <si>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</si>
  <si>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</si>
  <si>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</si>
  <si>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</si>
  <si>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</si>
  <si>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</si>
  <si>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</si>
  <si>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</si>
  <si>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</si>
  <si>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</si>
  <si>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</si>
  <si>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</si>
  <si>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</si>
  <si>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</si>
  <si>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</si>
  <si>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</si>
  <si>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</si>
  <si>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</si>
  <si>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</si>
  <si>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</si>
  <si>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</si>
  <si>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</si>
  <si>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</si>
  <si>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</si>
  <si>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</si>
  <si>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</si>
  <si>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</si>
  <si>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</si>
  <si>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</si>
  <si>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</si>
  <si>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</si>
  <si>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</si>
  <si>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</si>
  <si>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</si>
  <si>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</si>
  <si>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</si>
  <si>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</si>
  <si>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</si>
  <si>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</si>
  <si>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</si>
  <si>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</si>
  <si>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</si>
  <si>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</si>
  <si>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</si>
  <si>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</si>
  <si>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</si>
  <si>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</si>
  <si>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</si>
  <si>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</si>
  <si>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</si>
  <si>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</si>
  <si>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</si>
  <si>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</si>
  <si>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</si>
  <si>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</si>
  <si>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</si>
  <si>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</si>
  <si>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</si>
  <si>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</si>
  <si>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</si>
  <si>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</si>
  <si>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</si>
  <si>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</si>
  <si>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</si>
  <si>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</si>
  <si>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</si>
  <si>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</si>
  <si>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</si>
  <si>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</si>
  <si>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</si>
  <si>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</si>
  <si>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</si>
  <si>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</si>
  <si>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</si>
  <si>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</si>
  <si>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</si>
  <si>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</si>
  <si>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</si>
  <si>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</si>
  <si>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</si>
  <si>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</si>
  <si>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</si>
  <si>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</si>
  <si>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</si>
  <si>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</si>
  <si>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</si>
  <si>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</si>
  <si>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</si>
  <si>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</si>
  <si>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</si>
  <si>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</si>
  <si>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</si>
  <si>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</si>
  <si>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</si>
  <si>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</si>
  <si>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</si>
  <si>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</si>
  <si>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</si>
  <si>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</si>
  <si>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</si>
  <si>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</si>
  <si>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</si>
  <si>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</si>
  <si>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</si>
  <si>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</si>
  <si>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</si>
  <si>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</si>
  <si>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</si>
  <si>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</si>
  <si>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</si>
  <si>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</si>
  <si>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</si>
  <si>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</si>
  <si>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</si>
  <si>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</si>
  <si>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</si>
  <si>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</si>
  <si>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</si>
  <si>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</si>
  <si>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</si>
  <si>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</si>
  <si>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</si>
  <si>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</si>
  <si>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</si>
  <si>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</si>
  <si>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</si>
  <si>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</si>
  <si>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</si>
  <si>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</si>
  <si>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</si>
  <si>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</si>
  <si>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</si>
  <si>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</si>
  <si>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</si>
  <si>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</si>
  <si>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</si>
  <si>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</si>
  <si>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</si>
  <si>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</si>
  <si>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</si>
  <si>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</si>
  <si>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</si>
  <si>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</si>
  <si>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</si>
  <si>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</si>
  <si>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</si>
  <si>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</si>
  <si>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</si>
  <si>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</si>
  <si>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</si>
  <si>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</si>
  <si>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</si>
  <si>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</si>
  <si>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</si>
  <si>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</si>
  <si>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</si>
  <si>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</si>
  <si>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</si>
  <si>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</si>
  <si>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</si>
  <si>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</si>
  <si>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</si>
  <si>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</si>
  <si>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</si>
  <si>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</si>
  <si>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</si>
  <si>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</si>
  <si>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</si>
  <si>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</si>
  <si>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</si>
  <si>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</si>
  <si>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</si>
  <si>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</si>
  <si>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</si>
  <si>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</si>
  <si>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</si>
  <si>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</si>
  <si>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</si>
  <si>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</si>
  <si>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</si>
  <si>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</si>
  <si>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</si>
  <si>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</si>
  <si>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</si>
  <si>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</si>
  <si>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</si>
  <si>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</si>
  <si>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</si>
  <si>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</si>
  <si>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</si>
  <si>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</si>
  <si>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</si>
  <si>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</si>
  <si>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</si>
  <si>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</si>
  <si>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</si>
  <si>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</si>
  <si>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</si>
  <si>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</si>
  <si>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</si>
  <si>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</si>
  <si>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</si>
  <si>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</si>
  <si>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</si>
  <si>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</si>
  <si>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</si>
  <si>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</si>
  <si>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</si>
  <si>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</si>
  <si>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</si>
  <si>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</si>
  <si>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</si>
  <si>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</si>
  <si>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</si>
  <si>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</si>
  <si>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</si>
  <si>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</si>
  <si>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</si>
  <si>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</si>
  <si>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</si>
  <si>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</si>
  <si>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</si>
  <si>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</si>
  <si>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</si>
  <si>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</si>
  <si>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</si>
  <si>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</si>
  <si>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</si>
  <si>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</si>
  <si>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</si>
  <si>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</si>
  <si>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</si>
  <si>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</si>
  <si>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</si>
  <si>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</si>
  <si>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</si>
  <si>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</si>
  <si>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</si>
  <si>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</si>
  <si>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</si>
  <si>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</si>
  <si>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</si>
  <si>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</si>
  <si>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</si>
  <si>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</si>
  <si>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</si>
  <si>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</si>
  <si>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</si>
  <si>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</si>
  <si>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</si>
  <si>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</si>
  <si>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</si>
  <si>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</si>
  <si>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</si>
  <si>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</si>
  <si>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</si>
  <si>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</si>
  <si>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</si>
  <si>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</si>
  <si>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</si>
  <si>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</si>
  <si>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</si>
  <si>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</si>
  <si>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</si>
  <si>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</si>
  <si>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</si>
  <si>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</si>
  <si>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</si>
  <si>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</si>
  <si>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</si>
  <si>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</si>
  <si>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</si>
  <si>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</si>
  <si>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</si>
  <si>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</si>
  <si>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</si>
  <si>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</si>
  <si>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</si>
  <si>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</si>
  <si>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</si>
  <si>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</si>
  <si>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</si>
  <si>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</si>
  <si>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</si>
  <si>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</si>
  <si>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</si>
  <si>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</si>
  <si>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</si>
  <si>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</si>
  <si>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</si>
  <si>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</si>
  <si>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</si>
  <si>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</si>
  <si>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</si>
  <si>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</si>
  <si>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</si>
  <si>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</si>
  <si>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</si>
  <si>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</si>
  <si>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</si>
  <si>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</si>
  <si>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</si>
  <si>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</si>
  <si>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</si>
  <si>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</si>
  <si>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</si>
  <si>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</si>
  <si>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</si>
  <si>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</si>
  <si>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</si>
  <si>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</si>
  <si>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</si>
  <si>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</si>
  <si>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</si>
  <si>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</si>
  <si>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</si>
  <si>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</si>
  <si>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</si>
  <si>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</si>
  <si>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</si>
  <si>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</si>
  <si>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</si>
  <si>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</si>
  <si>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</si>
  <si>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</si>
  <si>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</si>
  <si>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</si>
  <si>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</si>
  <si>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</si>
  <si>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</si>
  <si>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</si>
  <si>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</si>
  <si>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</si>
  <si>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</si>
  <si>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</si>
  <si>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</si>
  <si>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</si>
  <si>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</si>
  <si>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</si>
  <si>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</si>
  <si>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</si>
  <si>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</si>
  <si>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</si>
  <si>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</si>
  <si>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</si>
  <si>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</si>
  <si>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</si>
  <si>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</si>
  <si>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</si>
  <si>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</si>
  <si>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</si>
  <si>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</si>
  <si>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</si>
  <si>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</si>
  <si>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</si>
  <si>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</si>
  <si>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</si>
  <si>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</si>
  <si>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</si>
  <si>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</si>
  <si>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</si>
  <si>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</si>
  <si>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</si>
  <si>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</si>
  <si>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</si>
  <si>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</si>
  <si>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</si>
  <si>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</si>
  <si>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</si>
  <si>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</si>
  <si>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</si>
  <si>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</si>
  <si>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</si>
  <si>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</si>
  <si>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</si>
  <si>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</si>
  <si>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</si>
  <si>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</si>
  <si>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</si>
  <si>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</si>
  <si>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</si>
  <si>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</si>
  <si>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</si>
  <si>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</si>
  <si>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</si>
  <si>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</si>
  <si>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</si>
  <si>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</si>
  <si>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</si>
  <si>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</si>
  <si>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</si>
  <si>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</si>
  <si>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</si>
  <si>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</si>
  <si>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</si>
  <si>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</si>
  <si>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</si>
  <si>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</si>
  <si>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</si>
  <si>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</si>
  <si>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</si>
  <si>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</si>
  <si>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</si>
  <si>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</si>
  <si>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</si>
  <si>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</si>
  <si>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</si>
  <si>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</si>
  <si>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</si>
  <si>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</si>
  <si>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</si>
  <si>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</si>
  <si>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</si>
  <si>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</si>
  <si>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</si>
  <si>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</si>
  <si>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</si>
  <si>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</si>
  <si>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</si>
  <si>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</si>
  <si>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</si>
  <si>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</si>
  <si>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</si>
  <si>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</si>
  <si>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</si>
  <si>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</si>
  <si>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</si>
  <si>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</si>
  <si>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</si>
  <si>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</si>
  <si>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</si>
  <si>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</si>
  <si>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</si>
  <si>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</si>
  <si>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</si>
  <si>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</si>
  <si>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</si>
  <si>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</si>
  <si>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</si>
  <si>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</si>
  <si>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</si>
  <si>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</si>
  <si>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</si>
  <si>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</si>
  <si>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</si>
  <si>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</si>
  <si>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</si>
  <si>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</si>
  <si>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</si>
  <si>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</si>
  <si>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</si>
  <si>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</si>
  <si>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</si>
  <si>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</si>
  <si>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</si>
  <si>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</si>
  <si>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</si>
  <si>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</si>
  <si>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</si>
  <si>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</si>
  <si>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</si>
  <si>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</si>
  <si>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</si>
  <si>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</si>
  <si>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</si>
  <si>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</si>
  <si>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</si>
  <si>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</si>
  <si>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</si>
  <si>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</si>
  <si>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</si>
  <si>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</si>
  <si>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</si>
  <si>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</si>
  <si>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</si>
  <si>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</si>
  <si>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</si>
  <si>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</si>
  <si>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</si>
  <si>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</si>
  <si>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</si>
  <si>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</si>
  <si>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</si>
  <si>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</si>
  <si>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</si>
  <si>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</si>
  <si>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</si>
  <si>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</si>
  <si>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</si>
  <si>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</si>
  <si>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</si>
  <si>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</si>
  <si>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</si>
  <si>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</si>
  <si>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</si>
  <si>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</si>
  <si>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</si>
  <si>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</si>
  <si>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</si>
  <si>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</si>
  <si>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</si>
  <si>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</si>
  <si>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</si>
  <si>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</si>
  <si>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</si>
  <si>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</si>
  <si>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</si>
  <si>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</si>
  <si>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</si>
  <si>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</si>
  <si>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</si>
  <si>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</si>
  <si>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</si>
  <si>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</si>
  <si>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</si>
  <si>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</si>
  <si>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</si>
  <si>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</si>
  <si>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</si>
  <si>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</si>
  <si>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</si>
  <si>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</si>
  <si>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</si>
  <si>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</si>
  <si>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</si>
  <si>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</si>
  <si>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</si>
  <si>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</si>
  <si>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</si>
  <si>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</si>
  <si>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</si>
  <si>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</si>
  <si>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</si>
  <si>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</si>
  <si>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</si>
  <si>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</si>
  <si>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</si>
  <si>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</si>
  <si>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</si>
  <si>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</si>
  <si>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</si>
  <si>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</si>
  <si>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</si>
  <si>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</si>
  <si>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</si>
  <si>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</si>
  <si>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</si>
  <si>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</si>
  <si>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</si>
  <si>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</si>
  <si>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</si>
  <si>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</si>
  <si>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</si>
  <si>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</si>
  <si>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</si>
  <si>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</si>
  <si>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</si>
  <si>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</si>
  <si>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</si>
  <si>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</si>
  <si>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</si>
  <si>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</si>
  <si>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</si>
  <si>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</si>
  <si>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</si>
  <si>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</si>
  <si>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</si>
  <si>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</si>
  <si>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</si>
  <si>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</si>
  <si>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</si>
  <si>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</si>
  <si>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</si>
  <si>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</si>
  <si>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</si>
  <si>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</si>
  <si>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</si>
  <si>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</si>
  <si>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</si>
  <si>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</si>
  <si>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</si>
  <si>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</si>
  <si>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</si>
  <si>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</si>
  <si>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</si>
  <si>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</si>
  <si>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</si>
  <si>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</si>
  <si>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</si>
  <si>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</si>
  <si>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</si>
  <si>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</si>
  <si>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</si>
  <si>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</si>
  <si>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</si>
  <si>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</si>
  <si>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</si>
  <si>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</si>
  <si>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</si>
  <si>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</si>
  <si>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</si>
  <si>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</si>
  <si>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</si>
  <si>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</si>
  <si>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</si>
  <si>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</si>
  <si>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</si>
  <si>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</si>
  <si>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</si>
  <si>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</si>
  <si>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</si>
  <si>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</si>
  <si>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</si>
  <si>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</si>
  <si>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</si>
  <si>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</si>
  <si>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</si>
  <si>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</si>
  <si>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</si>
  <si>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</si>
  <si>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</si>
  <si>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</si>
  <si>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</si>
  <si>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</si>
  <si>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</si>
  <si>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</si>
  <si>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</si>
  <si>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</si>
  <si>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</si>
  <si>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</si>
  <si>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</si>
  <si>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</si>
  <si>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</si>
  <si>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</si>
  <si>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</si>
  <si>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</si>
  <si>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</si>
  <si>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</si>
  <si>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</si>
  <si>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</si>
  <si>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</si>
  <si>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</si>
  <si>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</si>
  <si>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</si>
  <si>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</si>
  <si>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</si>
  <si>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</si>
  <si>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</si>
  <si>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</si>
  <si>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</si>
  <si>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</si>
  <si>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</si>
  <si>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</si>
  <si>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</si>
  <si>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</si>
  <si>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</si>
  <si>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</si>
  <si>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</si>
  <si>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</si>
  <si>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</si>
  <si>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</si>
  <si>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</si>
  <si>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</si>
  <si>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</si>
  <si>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</si>
  <si>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</si>
  <si>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</si>
  <si>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</si>
  <si>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</si>
  <si>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</si>
  <si>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</si>
  <si>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</si>
  <si>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</si>
  <si>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</si>
  <si>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</si>
  <si>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</si>
  <si>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</si>
  <si>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</si>
  <si>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</si>
  <si>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</si>
  <si>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</si>
  <si>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</si>
  <si>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</si>
  <si>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</si>
  <si>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</si>
  <si>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</si>
  <si>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</si>
  <si>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</si>
  <si>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</si>
  <si>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</si>
  <si>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</si>
  <si>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</si>
  <si>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</si>
  <si>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</si>
  <si>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</si>
  <si>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</si>
  <si>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</si>
  <si>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</si>
  <si>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</si>
  <si>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</si>
  <si>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</si>
  <si>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</si>
  <si>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</si>
  <si>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</si>
  <si>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</si>
  <si>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</si>
  <si>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</si>
  <si>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</si>
  <si>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</si>
  <si>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</si>
  <si>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</si>
  <si>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</si>
  <si>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</si>
  <si>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</si>
  <si>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</si>
  <si>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</si>
  <si>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</si>
  <si>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</si>
  <si>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</si>
  <si>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</si>
  <si>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</si>
  <si>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</si>
  <si>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</si>
  <si>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</si>
  <si>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</si>
  <si>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</si>
  <si>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</si>
  <si>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</si>
  <si>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</si>
  <si>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</si>
  <si>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</si>
  <si>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</si>
  <si>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</si>
  <si>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</si>
  <si>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</si>
  <si>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</si>
  <si>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</si>
  <si>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</si>
  <si>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</si>
  <si>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</si>
  <si>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</si>
  <si>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</si>
  <si>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</si>
  <si>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</si>
  <si>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</si>
  <si>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</si>
  <si>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</si>
  <si>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</si>
  <si>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</si>
  <si>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</si>
  <si>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</si>
  <si>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</si>
  <si>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</si>
  <si>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</si>
  <si>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</si>
  <si>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</si>
  <si>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</si>
  <si>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</si>
  <si>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</si>
  <si>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</si>
  <si>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</si>
  <si>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</si>
  <si>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</si>
  <si>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</si>
  <si>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</si>
  <si>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</si>
  <si>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</si>
  <si>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</si>
  <si>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</si>
  <si>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</si>
  <si>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</si>
  <si>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</si>
  <si>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</si>
  <si>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</si>
  <si>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</si>
  <si>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</si>
  <si>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</si>
  <si>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</si>
  <si>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</si>
  <si>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</si>
  <si>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</si>
  <si>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</si>
  <si>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</si>
  <si>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</si>
  <si>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</si>
  <si>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</si>
  <si>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</si>
  <si>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</si>
  <si>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</si>
  <si>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</si>
  <si>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</si>
  <si>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</si>
  <si>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</si>
  <si>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</si>
  <si>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</si>
  <si>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</si>
  <si>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</si>
  <si>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</si>
  <si>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</si>
  <si>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</si>
  <si>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</si>
  <si>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</si>
  <si>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</si>
  <si>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</si>
  <si>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</si>
  <si>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</si>
  <si>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</si>
  <si>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</si>
  <si>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</si>
  <si>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</si>
  <si>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</si>
  <si>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</si>
  <si>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</si>
  <si>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</si>
  <si>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</si>
  <si>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</si>
  <si>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</si>
  <si>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</si>
  <si>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</si>
  <si>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</si>
  <si>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</si>
  <si>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</si>
  <si>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</si>
  <si>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</si>
  <si>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</si>
  <si>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</si>
  <si>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</si>
  <si>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</si>
  <si>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</si>
  <si>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</si>
  <si>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</si>
  <si>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</si>
  <si>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</si>
  <si>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</si>
  <si>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</si>
  <si>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</si>
  <si>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</si>
  <si>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</si>
  <si>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</si>
  <si>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</si>
  <si>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</si>
  <si>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</si>
  <si>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</si>
  <si>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</si>
  <si>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</si>
  <si>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</si>
  <si>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</si>
  <si>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</si>
  <si>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</si>
  <si>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</si>
  <si>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</si>
  <si>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</si>
  <si>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</si>
  <si>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</si>
  <si>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</si>
  <si>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</si>
  <si>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</si>
  <si>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</si>
  <si>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</si>
  <si>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</si>
  <si>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</si>
  <si>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</si>
  <si>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</si>
  <si>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</si>
  <si>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</si>
  <si>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</si>
  <si>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</si>
  <si>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</si>
  <si>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</si>
  <si>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</si>
  <si>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</si>
  <si>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</si>
  <si>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</si>
  <si>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</si>
  <si>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</si>
  <si>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</si>
  <si>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</si>
  <si>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</si>
  <si>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</si>
  <si>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</si>
  <si>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</si>
  <si>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</si>
  <si>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</si>
  <si>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</si>
  <si>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</si>
  <si>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</si>
  <si>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</si>
  <si>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</si>
  <si>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</si>
  <si>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</si>
  <si>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</si>
  <si>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</si>
  <si>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</si>
  <si>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</si>
  <si>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</si>
  <si>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</si>
  <si>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</si>
  <si>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</si>
  <si>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</si>
  <si>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</si>
  <si>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</si>
  <si>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</si>
  <si>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</si>
  <si>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</si>
  <si>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</si>
  <si>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</si>
  <si>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</si>
  <si>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</si>
  <si>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</si>
  <si>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</si>
  <si>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</si>
  <si>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</si>
  <si>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</si>
  <si>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</si>
  <si>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</si>
  <si>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</si>
  <si>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</si>
  <si>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</si>
  <si>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</si>
  <si>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</si>
  <si>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</si>
  <si>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</si>
  <si>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</si>
  <si>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</si>
  <si>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</si>
  <si>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</si>
  <si>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</si>
  <si>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</si>
  <si>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</si>
  <si>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</si>
  <si>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</si>
  <si>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</si>
  <si>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</si>
  <si>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</si>
  <si>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</si>
  <si>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</si>
  <si>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</si>
  <si>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</si>
  <si>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</si>
  <si>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</si>
  <si>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</si>
  <si>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</si>
  <si>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</si>
  <si>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</si>
  <si>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</si>
  <si>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</si>
  <si>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</si>
  <si>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</si>
  <si>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</si>
  <si>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</si>
  <si>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</si>
  <si>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</si>
  <si>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</si>
  <si>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</si>
  <si>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</si>
  <si>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</si>
  <si>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</si>
  <si>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</si>
  <si>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</si>
  <si>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</si>
  <si>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</si>
  <si>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</si>
  <si>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</si>
  <si>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</si>
  <si>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</si>
  <si>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</si>
  <si>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</si>
  <si>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</si>
  <si>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</si>
  <si>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</si>
  <si>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</si>
  <si>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</si>
  <si>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</si>
  <si>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</si>
  <si>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</si>
  <si>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</si>
  <si>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</si>
  <si>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</si>
  <si>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</si>
  <si>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</si>
  <si>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</si>
  <si>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</si>
  <si>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</si>
  <si>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</si>
  <si>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</si>
  <si>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</si>
  <si>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</si>
  <si>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</si>
  <si>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</si>
  <si>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</si>
  <si>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</si>
  <si>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</si>
  <si>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</si>
  <si>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</si>
  <si>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</si>
  <si>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</si>
  <si>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</si>
  <si>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</si>
  <si>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</si>
  <si>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</si>
  <si>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</si>
  <si>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</si>
  <si>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</si>
  <si>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</si>
  <si>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</si>
  <si>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</si>
  <si>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</si>
  <si>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</si>
  <si>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</si>
  <si>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</si>
  <si>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</si>
  <si>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</si>
  <si>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</si>
  <si>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</si>
  <si>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</si>
  <si>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</si>
  <si>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</si>
  <si>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</si>
  <si>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</si>
  <si>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</si>
  <si>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</si>
  <si>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</si>
  <si>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</si>
  <si>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</si>
  <si>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</si>
  <si>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</si>
  <si>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</si>
  <si>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</si>
  <si>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</si>
  <si>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</si>
  <si>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</si>
  <si>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</si>
  <si>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</si>
  <si>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</si>
  <si>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</si>
  <si>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</si>
  <si>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</si>
  <si>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</si>
  <si>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</si>
  <si>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</si>
  <si>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</si>
  <si>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</si>
  <si>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</si>
  <si>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</si>
  <si>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</si>
  <si>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</si>
  <si>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</si>
  <si>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</si>
  <si>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</si>
  <si>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</si>
  <si>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</si>
  <si>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</si>
  <si>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</si>
  <si>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</si>
  <si>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</si>
  <si>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</si>
  <si>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</si>
  <si>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</si>
  <si>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</si>
  <si>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</si>
  <si>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</si>
  <si>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</si>
  <si>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</si>
  <si>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</si>
  <si>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</si>
  <si>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</si>
  <si>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</si>
  <si>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</si>
  <si>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</si>
  <si>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</si>
  <si>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</si>
  <si>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</si>
  <si>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</si>
  <si>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</si>
  <si>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</si>
  <si>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</si>
  <si>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</si>
  <si>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</si>
  <si>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</si>
  <si>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</si>
  <si>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</si>
  <si>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</si>
  <si>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</si>
  <si>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</si>
  <si>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</si>
  <si>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</si>
  <si>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</si>
  <si>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</si>
  <si>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</si>
  <si>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</si>
  <si>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</si>
  <si>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</si>
  <si>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</si>
  <si>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</si>
  <si>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</si>
  <si>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</si>
  <si>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</si>
  <si>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</si>
  <si>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</si>
  <si>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</si>
  <si>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</si>
  <si>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</si>
  <si>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</si>
  <si>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</si>
  <si>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</si>
  <si>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</si>
  <si>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</si>
  <si>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</si>
  <si>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</si>
  <si>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</si>
  <si>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</si>
  <si>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</si>
  <si>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</si>
  <si>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</si>
  <si>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</si>
  <si>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</si>
  <si>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</si>
  <si>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</si>
  <si>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</si>
  <si>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</si>
  <si>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</si>
  <si>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</si>
  <si>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</si>
  <si>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</si>
  <si>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</si>
  <si>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</si>
  <si>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</si>
  <si>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</si>
  <si>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</si>
  <si>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</si>
  <si>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</si>
  <si>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</si>
  <si>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</si>
  <si>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</si>
  <si>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</si>
  <si>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</si>
  <si>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</si>
  <si>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</si>
  <si>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</si>
  <si>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</si>
  <si>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</si>
  <si>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</si>
  <si>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</si>
  <si>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</si>
  <si>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</si>
  <si>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</si>
  <si>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</si>
  <si>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</si>
  <si>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</si>
  <si>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</si>
  <si>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</si>
  <si>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</si>
  <si>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</si>
  <si>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</si>
  <si>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</si>
  <si>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</si>
  <si>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</si>
  <si>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</si>
  <si>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</si>
  <si>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</si>
  <si>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</si>
  <si>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</si>
  <si>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</si>
  <si>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</si>
  <si>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</si>
  <si>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</si>
  <si>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</si>
  <si>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</si>
  <si>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</si>
  <si>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</si>
  <si>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</si>
  <si>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</si>
  <si>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</si>
  <si>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</si>
  <si>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</si>
  <si>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</si>
  <si>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</si>
  <si>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</si>
  <si>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</si>
  <si>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</si>
  <si>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</si>
  <si>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</si>
  <si>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</si>
  <si>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</si>
  <si>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</si>
  <si>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</si>
  <si>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</si>
  <si>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</si>
  <si>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</si>
  <si>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</si>
  <si>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</si>
  <si>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</si>
  <si>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</si>
  <si>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</si>
  <si>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</si>
  <si>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</si>
  <si>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</si>
  <si>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</si>
  <si>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</si>
  <si>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</si>
  <si>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</si>
  <si>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</si>
  <si>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</si>
  <si>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</si>
  <si>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</si>
  <si>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</si>
  <si>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</si>
  <si>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</si>
  <si>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</si>
  <si>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</si>
  <si>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</si>
  <si>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</si>
  <si>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</si>
  <si>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</si>
  <si>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</si>
  <si>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</si>
  <si>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</si>
  <si>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</si>
  <si>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</si>
  <si>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</si>
  <si>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</si>
  <si>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</si>
  <si>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</si>
  <si>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</si>
  <si>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</si>
  <si>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</si>
  <si>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</si>
  <si>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</si>
  <si>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</si>
  <si>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</si>
  <si>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</si>
  <si>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</si>
  <si>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</si>
  <si>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</si>
  <si>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</si>
  <si>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</si>
  <si>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</si>
  <si>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</si>
  <si>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</si>
  <si>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</si>
  <si>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</si>
  <si>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</si>
  <si>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</si>
  <si>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</si>
  <si>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</si>
  <si>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</si>
  <si>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</si>
  <si>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</si>
  <si>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</si>
  <si>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</si>
  <si>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</si>
  <si>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</si>
  <si>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</si>
  <si>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</si>
  <si>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</si>
  <si>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</si>
  <si>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</si>
  <si>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</si>
  <si>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</si>
  <si>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</si>
  <si>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</si>
  <si>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</si>
  <si>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</si>
  <si>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</si>
  <si>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</si>
  <si>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</si>
  <si>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</si>
  <si>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</si>
  <si>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</si>
  <si>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</si>
  <si>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</si>
  <si>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</si>
  <si>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</si>
  <si>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</si>
  <si>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</si>
  <si>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</si>
  <si>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</si>
  <si>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</si>
  <si>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</si>
  <si>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</si>
  <si>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</si>
  <si>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</si>
  <si>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</si>
  <si>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</si>
  <si>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</si>
  <si>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</si>
  <si>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</si>
  <si>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</si>
  <si>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</si>
  <si>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</si>
  <si>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</si>
  <si>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</si>
  <si>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</si>
  <si>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</si>
  <si>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</si>
  <si>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</si>
  <si>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</si>
  <si>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</si>
  <si>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</si>
  <si>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</si>
  <si>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</si>
  <si>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</si>
  <si>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</si>
  <si>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</si>
  <si>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</si>
  <si>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</si>
  <si>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</si>
  <si>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</si>
  <si>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</si>
  <si>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</si>
  <si>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</si>
  <si>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</si>
  <si>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</si>
  <si>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</si>
  <si>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</si>
  <si>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</si>
  <si>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</si>
  <si>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</si>
  <si>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</si>
  <si>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</si>
  <si>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</si>
  <si>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</si>
  <si>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</si>
  <si>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</si>
  <si>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</si>
  <si>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</si>
  <si>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</si>
  <si>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</si>
  <si>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</si>
  <si>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</si>
  <si>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</si>
  <si>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</si>
  <si>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</si>
  <si>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</si>
  <si>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</si>
  <si>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</si>
  <si>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</si>
  <si>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</si>
  <si>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</si>
  <si>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</si>
  <si>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</si>
  <si>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</si>
  <si>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</si>
  <si>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</si>
  <si>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</si>
  <si>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</si>
  <si>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</si>
  <si>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</si>
  <si>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</si>
  <si>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</si>
  <si>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</si>
  <si>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</si>
  <si>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</si>
  <si>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</si>
  <si>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</si>
  <si>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</si>
  <si>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</si>
  <si>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</si>
  <si>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</si>
  <si>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</si>
  <si>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</si>
  <si>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</si>
  <si>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</si>
  <si>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</si>
  <si>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</si>
  <si>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</si>
  <si>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</si>
  <si>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</si>
  <si>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</si>
  <si>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</si>
  <si>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</si>
  <si>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</si>
  <si>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</si>
  <si>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</si>
  <si>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</si>
  <si>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</si>
  <si>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</si>
  <si>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</si>
  <si>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</si>
  <si>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</si>
  <si>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</si>
  <si>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</si>
  <si>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</si>
  <si>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</si>
  <si>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</si>
  <si>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</si>
  <si>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</si>
  <si>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</si>
  <si>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</si>
  <si>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</si>
  <si>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</si>
  <si>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</si>
  <si>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</si>
  <si>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</si>
  <si>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</si>
  <si>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</si>
  <si>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</si>
  <si>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</si>
  <si>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</si>
  <si>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</si>
  <si>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</si>
  <si>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</si>
  <si>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</si>
  <si>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</si>
  <si>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</si>
  <si>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</si>
  <si>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</si>
  <si>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</si>
  <si>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</si>
  <si>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</si>
  <si>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</si>
  <si>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</si>
  <si>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</si>
  <si>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</si>
  <si>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</si>
  <si>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</si>
  <si>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</si>
  <si>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</si>
  <si>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</si>
  <si>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</si>
  <si>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</si>
  <si>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</si>
  <si>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</si>
  <si>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</si>
  <si>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</si>
  <si>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</si>
  <si>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</si>
  <si>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</si>
  <si>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</si>
  <si>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</si>
  <si>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</si>
  <si>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</si>
  <si>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</si>
  <si>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</si>
  <si>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</si>
  <si>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</si>
  <si>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</si>
  <si>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</si>
  <si>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</si>
  <si>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</si>
  <si>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</si>
  <si>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</si>
  <si>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</si>
  <si>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</si>
  <si>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</si>
  <si>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</si>
  <si>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</si>
  <si>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</si>
  <si>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</si>
  <si>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</si>
  <si>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</si>
  <si>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</si>
  <si>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</si>
  <si>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</si>
  <si>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</si>
  <si>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</si>
  <si>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</si>
  <si>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</si>
  <si>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</si>
  <si>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</si>
  <si>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</si>
  <si>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</si>
  <si>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</si>
  <si>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</si>
  <si>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</si>
  <si>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</si>
  <si>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</si>
  <si>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</si>
  <si>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</si>
  <si>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</si>
  <si>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</si>
  <si>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</si>
  <si>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</si>
  <si>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</si>
  <si>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</si>
  <si>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</si>
  <si>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</si>
  <si>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</si>
  <si>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</si>
  <si>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</si>
  <si>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</si>
  <si>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</si>
  <si>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</si>
  <si>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</si>
  <si>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</si>
  <si>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</si>
  <si>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</si>
  <si>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</si>
  <si>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</si>
  <si>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</si>
  <si>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</si>
  <si>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</si>
  <si>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</si>
  <si>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</si>
  <si>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</si>
  <si>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</si>
  <si>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</si>
  <si>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</si>
  <si>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</si>
  <si>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</si>
  <si>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</si>
  <si>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</si>
  <si>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</si>
  <si>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</si>
  <si>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</si>
  <si>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</si>
  <si>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</si>
  <si>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</si>
  <si>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</si>
  <si>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</si>
  <si>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</si>
  <si>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</si>
  <si>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</si>
  <si>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</si>
  <si>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</si>
  <si>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</si>
  <si>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</si>
  <si>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</si>
  <si>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</si>
  <si>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</si>
  <si>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</si>
  <si>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</si>
  <si>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</si>
  <si>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</si>
  <si>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</si>
  <si>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</si>
  <si>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</si>
  <si>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</si>
  <si>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</si>
  <si>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</si>
  <si>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</si>
  <si>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</si>
  <si>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</si>
  <si>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</si>
  <si>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</si>
  <si>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</si>
  <si>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</si>
  <si>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</si>
  <si>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</si>
  <si>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</si>
  <si>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</si>
  <si>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</si>
  <si>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</si>
  <si>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</si>
  <si>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</si>
  <si>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</si>
  <si>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</si>
  <si>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</si>
  <si>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</si>
  <si>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</si>
  <si>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</si>
  <si>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</si>
  <si>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</si>
  <si>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</si>
  <si>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</si>
  <si>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</si>
  <si>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</si>
  <si>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</si>
  <si>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</si>
  <si>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</si>
  <si>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</si>
  <si>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</si>
  <si>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</si>
  <si>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</si>
  <si>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</si>
  <si>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</si>
  <si>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</si>
  <si>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</si>
  <si>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</si>
  <si>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</si>
  <si>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</si>
  <si>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</si>
  <si>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</si>
  <si>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</si>
  <si>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</si>
  <si>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</si>
  <si>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</si>
  <si>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</si>
  <si>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</si>
  <si>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</si>
  <si>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</si>
  <si>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</si>
  <si>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</si>
  <si>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</si>
  <si>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</si>
  <si>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</si>
  <si>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</si>
  <si>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</si>
  <si>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</si>
  <si>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</si>
  <si>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</si>
  <si>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</si>
  <si>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</si>
  <si>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</si>
  <si>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</si>
  <si>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</si>
  <si>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</si>
  <si>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</si>
  <si>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</si>
  <si>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</si>
  <si>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</si>
  <si>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</si>
  <si>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</si>
  <si>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</si>
  <si>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</si>
  <si>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</si>
  <si>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</si>
  <si>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</si>
  <si>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</si>
  <si>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</si>
  <si>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</si>
  <si>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</si>
  <si>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</si>
  <si>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</si>
  <si>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</si>
  <si>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</si>
  <si>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</si>
  <si>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</si>
  <si>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</si>
  <si>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</si>
  <si>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</si>
  <si>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</si>
  <si>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</si>
  <si>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</si>
  <si>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</si>
  <si>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</si>
  <si>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</si>
  <si>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</si>
  <si>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</si>
  <si>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</si>
  <si>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</si>
  <si>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</si>
  <si>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</si>
  <si>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</si>
  <si>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</si>
  <si>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</si>
  <si>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</si>
  <si>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</si>
  <si>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</si>
  <si>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</si>
  <si>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</si>
  <si>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</si>
  <si>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</si>
  <si>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</si>
  <si>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</si>
  <si>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</si>
  <si>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</si>
  <si>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</si>
  <si>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</si>
  <si>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</si>
  <si>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</si>
  <si>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</si>
  <si>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</si>
  <si>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</si>
  <si>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</si>
  <si>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</si>
  <si>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</si>
  <si>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</si>
  <si>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</si>
  <si>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</si>
  <si>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</si>
  <si>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</si>
  <si>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</si>
  <si>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</si>
  <si>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</si>
  <si>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</si>
  <si>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</si>
  <si>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</si>
  <si>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</si>
  <si>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</si>
  <si>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</si>
  <si>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</si>
  <si>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</si>
  <si>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</si>
  <si>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</si>
  <si>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</si>
  <si>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</si>
  <si>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</si>
  <si>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</si>
  <si>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</si>
  <si>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</si>
  <si>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</si>
  <si>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</si>
  <si>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</si>
  <si>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</si>
  <si>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</si>
  <si>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</si>
  <si>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</si>
  <si>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</si>
  <si>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</si>
  <si>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</si>
  <si>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</si>
  <si>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</si>
  <si>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</si>
  <si>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</si>
  <si>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</si>
  <si>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</si>
  <si>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</si>
  <si>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</si>
  <si>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</si>
  <si>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</si>
  <si>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</si>
  <si>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</si>
  <si>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</si>
  <si>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</si>
  <si>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</si>
  <si>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</si>
  <si>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</si>
  <si>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</si>
  <si>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</si>
  <si>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</si>
  <si>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</si>
  <si>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</si>
  <si>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</si>
  <si>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</si>
  <si>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</si>
  <si>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</si>
  <si>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</si>
  <si>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</si>
  <si>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</si>
  <si>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</si>
  <si>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</si>
  <si>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</si>
  <si>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</si>
  <si>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</si>
  <si>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</si>
  <si>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</si>
  <si>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</si>
  <si>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</si>
  <si>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</si>
  <si>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</si>
  <si>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</si>
  <si>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</si>
  <si>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</si>
  <si>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</si>
  <si>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</si>
  <si>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</si>
  <si>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</si>
  <si>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</si>
  <si>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</si>
  <si>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</si>
  <si>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</si>
  <si>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</si>
  <si>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</si>
  <si>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</si>
  <si>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</si>
  <si>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</si>
  <si>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</si>
  <si>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</si>
  <si>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</si>
  <si>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</si>
  <si>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</si>
  <si>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</si>
  <si>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</si>
  <si>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</si>
  <si>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</si>
  <si>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</si>
  <si>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</si>
  <si>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</si>
  <si>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</si>
  <si>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</si>
  <si>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</si>
  <si>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</si>
  <si>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</si>
  <si>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</si>
  <si>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</si>
  <si>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</si>
  <si>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</si>
  <si>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</si>
  <si>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</si>
  <si>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</si>
  <si>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</si>
  <si>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</si>
  <si>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</si>
  <si>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</si>
  <si>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</si>
  <si>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</si>
  <si>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</si>
  <si>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</si>
  <si>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</si>
  <si>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</si>
  <si>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</si>
  <si>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</si>
  <si>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</si>
  <si>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</si>
  <si>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</si>
  <si>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</si>
  <si>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</si>
  <si>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</si>
  <si>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</si>
  <si>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</si>
  <si>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</si>
  <si>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</si>
  <si>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</si>
  <si>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</si>
  <si>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</si>
  <si>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</si>
  <si>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</si>
  <si>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</si>
  <si>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</si>
  <si>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</si>
  <si>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</si>
  <si>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</si>
  <si>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</si>
  <si>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</si>
  <si>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</si>
  <si>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</si>
  <si>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</si>
  <si>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</si>
  <si>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</si>
  <si>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</si>
  <si>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</si>
  <si>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</si>
  <si>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</si>
  <si>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</si>
  <si>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</si>
  <si>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</si>
  <si>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</si>
  <si>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</si>
  <si>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</si>
  <si>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</si>
  <si>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</si>
  <si>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</si>
  <si>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</si>
  <si>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</si>
  <si>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</si>
  <si>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</si>
  <si>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</si>
  <si>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</si>
  <si>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</si>
  <si>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</si>
  <si>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</si>
  <si>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</si>
  <si>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</si>
  <si>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</si>
  <si>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</si>
  <si>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</si>
  <si>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</si>
  <si>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</si>
  <si>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</si>
  <si>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</si>
  <si>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</si>
  <si>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</si>
  <si>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</si>
  <si>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</si>
  <si>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</si>
  <si>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</si>
  <si>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</si>
  <si>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</si>
  <si>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</si>
  <si>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</si>
  <si>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</si>
  <si>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</si>
  <si>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</si>
  <si>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</si>
  <si>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</si>
  <si>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</si>
  <si>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</si>
  <si>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</si>
  <si>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</si>
  <si>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</si>
  <si>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</si>
  <si>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</si>
  <si>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</si>
  <si>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</si>
  <si>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</si>
  <si>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</si>
  <si>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</si>
  <si>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</si>
  <si>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</si>
  <si>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</si>
  <si>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</si>
  <si>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</si>
  <si>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</si>
  <si>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</si>
  <si>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</si>
  <si>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</si>
  <si>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</si>
  <si>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</si>
  <si>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</si>
  <si>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</si>
  <si>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</si>
  <si>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</si>
  <si>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</si>
  <si>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</si>
  <si>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</si>
  <si>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</si>
  <si>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</si>
  <si>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</si>
  <si>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</si>
  <si>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</si>
  <si>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</si>
  <si>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</si>
  <si>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</si>
  <si>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</si>
  <si>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</si>
  <si>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</si>
  <si>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</si>
  <si>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</si>
  <si>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</si>
  <si>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</si>
  <si>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</si>
  <si>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</si>
  <si>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</si>
  <si>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</si>
  <si>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</si>
  <si>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</si>
  <si>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</si>
  <si>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</si>
  <si>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</si>
  <si>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</si>
  <si>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</si>
  <si>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</si>
  <si>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</si>
  <si>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</si>
  <si>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</si>
  <si>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</si>
  <si>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</si>
  <si>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</si>
  <si>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</si>
  <si>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</si>
  <si>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</si>
  <si>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</si>
  <si>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</si>
  <si>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</si>
  <si>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</si>
  <si>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</si>
  <si>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</si>
  <si>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</si>
  <si>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</si>
  <si>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</si>
  <si>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</si>
  <si>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</si>
  <si>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</si>
  <si>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</si>
  <si>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</si>
  <si>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</si>
  <si>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</si>
  <si>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</si>
  <si>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</si>
  <si>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</si>
  <si>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</si>
  <si>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</si>
  <si>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</si>
  <si>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</si>
  <si>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</si>
  <si>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</si>
  <si>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</si>
  <si>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</si>
  <si>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</si>
  <si>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</si>
  <si>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</si>
  <si>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</si>
  <si>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</si>
  <si>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</si>
  <si>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</si>
  <si>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</si>
  <si>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</si>
  <si>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</si>
  <si>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</si>
  <si>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</si>
  <si>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</si>
  <si>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</si>
  <si>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</si>
  <si>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</si>
  <si>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</si>
  <si>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</si>
  <si>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</si>
  <si>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</si>
  <si>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</si>
  <si>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</si>
  <si>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</si>
  <si>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</si>
  <si>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</si>
  <si>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</si>
  <si>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</si>
  <si>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</si>
  <si>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</si>
  <si>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</si>
  <si>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</si>
  <si>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</si>
  <si>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</si>
  <si>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</si>
  <si>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</si>
  <si>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</si>
  <si>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</si>
  <si>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</si>
  <si>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</si>
  <si>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</si>
  <si>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</si>
  <si>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</si>
  <si>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</si>
  <si>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</si>
  <si>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</si>
  <si>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</si>
  <si>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</si>
  <si>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</si>
  <si>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</si>
  <si>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</si>
  <si>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</si>
  <si>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</si>
  <si>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</si>
  <si>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</si>
  <si>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</si>
  <si>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</si>
  <si>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</si>
  <si>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</si>
  <si>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</si>
  <si>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</si>
  <si>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</si>
  <si>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</si>
  <si>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</si>
  <si>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</si>
  <si>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</si>
  <si>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</si>
  <si>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</si>
  <si>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</si>
  <si>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</si>
  <si>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</si>
  <si>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</si>
  <si>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</si>
  <si>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</si>
  <si>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</si>
  <si>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</si>
  <si>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</si>
  <si>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</si>
  <si>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</si>
  <si>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</si>
  <si>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</si>
  <si>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</si>
  <si>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</si>
  <si>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</si>
  <si>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</si>
  <si>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</si>
  <si>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</si>
  <si>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</si>
  <si>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</si>
  <si>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</si>
  <si>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</si>
  <si>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</si>
  <si>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</si>
  <si>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</si>
  <si>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</si>
  <si>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</si>
  <si>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</si>
  <si>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</si>
  <si>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</si>
  <si>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</si>
  <si>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</si>
  <si>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</si>
  <si>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</si>
  <si>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</si>
  <si>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</si>
  <si>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</si>
  <si>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</si>
  <si>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</si>
  <si>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</si>
  <si>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</si>
  <si>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</si>
  <si>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</si>
  <si>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</si>
  <si>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</si>
  <si>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</si>
  <si>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</si>
  <si>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</si>
  <si>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</si>
  <si>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</si>
  <si>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</si>
  <si>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</si>
  <si>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</si>
  <si>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</si>
  <si>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</si>
  <si>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</si>
  <si>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</si>
  <si>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</si>
  <si>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</si>
  <si>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</si>
  <si>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</si>
  <si>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</si>
  <si>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</si>
  <si>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</si>
  <si>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</si>
  <si>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</si>
  <si>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</si>
  <si>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</si>
  <si>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</si>
  <si>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</si>
  <si>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</si>
  <si>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</si>
  <si>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</si>
  <si>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</si>
  <si>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</si>
  <si>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</si>
  <si>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</si>
  <si>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</si>
  <si>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</si>
  <si>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</si>
  <si>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</si>
  <si>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</si>
  <si>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</si>
  <si>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</si>
  <si>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</si>
  <si>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</si>
  <si>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</si>
  <si>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</si>
  <si>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</si>
  <si>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</si>
  <si>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</si>
  <si>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</si>
  <si>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</si>
  <si>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</si>
  <si>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</si>
  <si>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</si>
  <si>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</si>
  <si>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</si>
  <si>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</si>
  <si>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</si>
  <si>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</si>
  <si>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</si>
  <si>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</si>
  <si>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</si>
  <si>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</si>
  <si>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</si>
  <si>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</si>
  <si>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</si>
  <si>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</si>
  <si>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</si>
  <si>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</si>
  <si>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</si>
  <si>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</si>
  <si>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</si>
  <si>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</si>
  <si>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</si>
  <si>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</si>
  <si>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</si>
  <si>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</si>
  <si>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</si>
  <si>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</si>
  <si>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</si>
  <si>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</si>
  <si>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</si>
  <si>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</si>
  <si>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</si>
  <si>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</si>
  <si>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</si>
  <si>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</si>
  <si>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</si>
  <si>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</si>
  <si>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</si>
  <si>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</si>
  <si>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</si>
  <si>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</si>
  <si>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</si>
  <si>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</si>
  <si>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</si>
  <si>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</si>
  <si>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</si>
  <si>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</si>
  <si>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</si>
  <si>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</si>
  <si>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</si>
  <si>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</si>
  <si>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</si>
  <si>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</si>
  <si>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</si>
  <si>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</si>
  <si>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</si>
  <si>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</si>
  <si>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</si>
  <si>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</si>
  <si>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</si>
  <si>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</si>
  <si>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</si>
  <si>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</si>
  <si>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</si>
  <si>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</si>
  <si>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</si>
  <si>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</si>
  <si>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</si>
  <si>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</si>
  <si>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</si>
  <si>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</si>
  <si>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</si>
  <si>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</si>
  <si>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</si>
  <si>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</si>
  <si>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</si>
  <si>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</si>
  <si>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</si>
  <si>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</si>
  <si>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</si>
  <si>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</si>
  <si>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</si>
  <si>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</si>
  <si>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</si>
  <si>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</si>
  <si>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</si>
  <si>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</si>
  <si>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</si>
  <si>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</si>
  <si>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</si>
  <si>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</si>
  <si>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</si>
  <si>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</si>
  <si>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</si>
  <si>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</si>
  <si>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</si>
  <si>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</si>
  <si>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</si>
  <si>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</si>
  <si>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</si>
  <si>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</si>
  <si>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</si>
  <si>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</si>
  <si>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</si>
  <si>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</si>
  <si>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</si>
  <si>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</si>
  <si>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</si>
  <si>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</si>
  <si>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</si>
  <si>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</si>
  <si>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</si>
  <si>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</si>
  <si>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</si>
  <si>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</si>
  <si>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</si>
  <si>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</si>
  <si>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</si>
  <si>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</si>
  <si>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</si>
  <si>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</si>
  <si>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</si>
  <si>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</si>
  <si>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</si>
  <si>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</si>
  <si>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</si>
  <si>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</si>
  <si>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</si>
  <si>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</si>
  <si>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</si>
  <si>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</si>
  <si>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</si>
  <si>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</si>
  <si>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</si>
  <si>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</si>
  <si>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</si>
  <si>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</si>
  <si>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</si>
  <si>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</si>
  <si>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</si>
  <si>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</si>
  <si>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</si>
  <si>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</si>
  <si>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</si>
  <si>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</si>
  <si>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</si>
  <si>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</si>
  <si>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</si>
  <si>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</si>
  <si>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</si>
  <si>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</si>
  <si>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</si>
  <si>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</si>
  <si>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</si>
  <si>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</si>
  <si>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</si>
  <si>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</si>
  <si>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</si>
  <si>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</si>
  <si>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</si>
  <si>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</si>
  <si>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</si>
  <si>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</si>
  <si>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</si>
  <si>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</si>
  <si>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</si>
  <si>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</si>
  <si>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</si>
  <si>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</si>
  <si>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</si>
  <si>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</si>
  <si>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</si>
  <si>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</si>
  <si>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</si>
  <si>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</si>
  <si>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</si>
  <si>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</si>
  <si>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</si>
  <si>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</si>
  <si>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</si>
  <si>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</si>
  <si>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</si>
  <si>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</si>
  <si>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</si>
  <si>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</si>
  <si>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</si>
  <si>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</si>
  <si>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</si>
  <si>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</si>
  <si>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</si>
  <si>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</si>
  <si>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</si>
  <si>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</si>
  <si>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</si>
  <si>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</si>
  <si>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</si>
  <si>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</si>
  <si>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</si>
  <si>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</si>
  <si>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</si>
  <si>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</si>
  <si>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</si>
  <si>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</si>
  <si>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</si>
  <si>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</si>
  <si>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</si>
  <si>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</si>
  <si>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</si>
  <si>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</si>
  <si>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</si>
  <si>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</si>
  <si>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</si>
  <si>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</si>
  <si>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</si>
  <si>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</si>
  <si>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</si>
  <si>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</si>
  <si>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</si>
  <si>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</si>
  <si>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</si>
  <si>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</si>
  <si>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</si>
  <si>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</si>
  <si>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</si>
  <si>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</si>
  <si>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</si>
  <si>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</si>
  <si>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</si>
  <si>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</si>
  <si>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</si>
  <si>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</si>
  <si>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</si>
  <si>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</si>
  <si>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</si>
  <si>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</si>
  <si>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</si>
  <si>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</si>
  <si>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</si>
  <si>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</si>
  <si>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</si>
  <si>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</si>
  <si>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</si>
  <si>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</si>
  <si>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</si>
  <si>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</si>
  <si>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</si>
  <si>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</si>
  <si>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</si>
  <si>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</si>
  <si>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</si>
  <si>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</si>
  <si>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</si>
  <si>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</si>
  <si>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</si>
  <si>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</si>
  <si>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</si>
  <si>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</si>
  <si>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</si>
  <si>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</si>
  <si>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</si>
  <si>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</si>
  <si>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</si>
  <si>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</si>
  <si>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</si>
  <si>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</si>
  <si>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</si>
  <si>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</si>
  <si>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</si>
  <si>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</si>
  <si>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</si>
  <si>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</si>
  <si>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</si>
  <si>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</si>
  <si>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</si>
  <si>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</si>
  <si>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</si>
  <si>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</si>
  <si>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</si>
  <si>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</si>
  <si>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</si>
  <si>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</si>
  <si>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</si>
  <si>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</si>
  <si>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</si>
  <si>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</si>
  <si>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</si>
  <si>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</si>
  <si>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</si>
  <si>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</si>
  <si>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</si>
  <si>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</si>
  <si>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</si>
  <si>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</si>
  <si>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</si>
  <si>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</si>
  <si>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</si>
  <si>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</si>
  <si>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</si>
  <si>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</si>
  <si>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</si>
  <si>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</si>
  <si>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</si>
  <si>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</si>
  <si>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</si>
  <si>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</si>
  <si>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</si>
  <si>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</si>
  <si>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</si>
  <si>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</si>
  <si>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</si>
  <si>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</si>
  <si>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</si>
  <si>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</si>
  <si>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</si>
  <si>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</si>
  <si>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</si>
  <si>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</si>
  <si>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</si>
  <si>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</si>
  <si>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</si>
  <si>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</si>
  <si>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</si>
  <si>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</si>
  <si>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</si>
  <si>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</si>
  <si>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</si>
  <si>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</si>
  <si>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</si>
  <si>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</si>
  <si>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</si>
  <si>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</si>
  <si>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</si>
  <si>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</si>
  <si>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</si>
  <si>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</si>
  <si>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</si>
  <si>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</si>
  <si>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</si>
  <si>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</si>
  <si>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</si>
  <si>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</si>
  <si>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</si>
  <si>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</si>
  <si>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</si>
  <si>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</si>
  <si>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</si>
  <si>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</si>
  <si>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</si>
  <si>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</si>
  <si>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</si>
  <si>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</si>
  <si>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</si>
  <si>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</si>
  <si>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</si>
  <si>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</si>
  <si>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</si>
  <si>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</si>
  <si>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</si>
  <si>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</si>
  <si>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</si>
  <si>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</si>
  <si>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</si>
  <si>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</si>
  <si>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</si>
  <si>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</si>
  <si>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</si>
  <si>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</si>
  <si>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</si>
  <si>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</si>
  <si>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</si>
  <si>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</si>
  <si>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</si>
  <si>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</si>
  <si>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</si>
  <si>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</si>
  <si>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</si>
  <si>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</si>
  <si>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</si>
  <si>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</si>
  <si>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</si>
  <si>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</si>
  <si>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</si>
  <si>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</si>
  <si>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</si>
  <si>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</si>
  <si>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</si>
  <si>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</si>
  <si>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</si>
  <si>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</si>
  <si>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</si>
  <si>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</si>
  <si>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</si>
  <si>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</si>
  <si>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</si>
  <si>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</si>
  <si>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</si>
  <si>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</si>
  <si>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</si>
  <si>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</si>
  <si>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</si>
  <si>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</si>
  <si>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</si>
  <si>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</si>
  <si>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</si>
  <si>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</si>
  <si>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</si>
  <si>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</si>
  <si>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</si>
  <si>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</si>
  <si>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</si>
  <si>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</si>
  <si>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</si>
  <si>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</si>
  <si>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</si>
  <si>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</si>
  <si>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</si>
  <si>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</si>
  <si>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</si>
  <si>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</si>
  <si>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</si>
  <si>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</si>
  <si>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</si>
  <si>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</si>
  <si>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</si>
  <si>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</si>
  <si>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</si>
  <si>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</si>
  <si>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</si>
  <si>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</si>
  <si>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</si>
  <si>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</si>
  <si>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</si>
  <si>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</si>
  <si>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</si>
  <si>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</si>
  <si>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</si>
  <si>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</si>
  <si>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</si>
  <si>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</si>
  <si>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</si>
  <si>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</si>
  <si>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</si>
  <si>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</si>
  <si>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</si>
  <si>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</si>
  <si>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</si>
  <si>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</si>
  <si>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</si>
  <si>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</si>
  <si>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</si>
  <si>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</si>
  <si>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</si>
  <si>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</si>
  <si>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</si>
  <si>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</si>
  <si>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</si>
  <si>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</si>
  <si>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</si>
  <si>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</si>
  <si>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</si>
  <si>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LA GUAJIRA</t>
  </si>
  <si>
    <t>CORPORACIÓN INCATE</t>
  </si>
  <si>
    <t>ORGANIZACIÓN GONAWINDUA TAYRONA</t>
  </si>
  <si>
    <t>INSTITUCIÓN ETNOEDUCATIVA CULTURAL TAYRONA BUNKWIMAKE</t>
  </si>
  <si>
    <t>INSTITUTO COLOMBIANO DE BIENESTAR FAMILIAR - REGIONAL MAGDALENA</t>
  </si>
  <si>
    <t>INSTITUTO COLOMBIANO DE BIENESTAR FAMILIAR - REGIONAL BOLIVAR</t>
  </si>
  <si>
    <t>EXPERIENCIA SOCIO FUNDADOR</t>
  </si>
  <si>
    <t>466</t>
  </si>
  <si>
    <t>378</t>
  </si>
  <si>
    <t>230</t>
  </si>
  <si>
    <t>077</t>
  </si>
  <si>
    <t>141</t>
  </si>
  <si>
    <t>130</t>
  </si>
  <si>
    <t>0191</t>
  </si>
  <si>
    <t>8-8-2011</t>
  </si>
  <si>
    <t>5/12/2011</t>
  </si>
  <si>
    <t>13-2-2012</t>
  </si>
  <si>
    <t>15-12-2012</t>
  </si>
  <si>
    <t>2-12-2011</t>
  </si>
  <si>
    <t>15-12-2011</t>
  </si>
  <si>
    <t>15-12-12</t>
  </si>
  <si>
    <t>24-11-2011</t>
  </si>
  <si>
    <t>2-05-2011</t>
  </si>
  <si>
    <t>2-5-2012</t>
  </si>
  <si>
    <t>25-5-2012</t>
  </si>
  <si>
    <t>21-11-2012</t>
  </si>
  <si>
    <t>28-06-2013</t>
  </si>
  <si>
    <t>10-2-2015</t>
  </si>
  <si>
    <t>31-12-2015</t>
  </si>
  <si>
    <t>3-2-2016</t>
  </si>
  <si>
    <t>15-12-2016</t>
  </si>
  <si>
    <t>3-2-2014</t>
  </si>
  <si>
    <t>15-12-2014</t>
  </si>
  <si>
    <t>3-3-2015</t>
  </si>
  <si>
    <t>30-8-2015</t>
  </si>
  <si>
    <t>15-9-2015</t>
  </si>
  <si>
    <t>15-9-2016</t>
  </si>
  <si>
    <t>12-12-2016</t>
  </si>
  <si>
    <t>15-12-2017</t>
  </si>
  <si>
    <t>4-12-2017</t>
  </si>
  <si>
    <t>31-10-2018</t>
  </si>
  <si>
    <t>1-11-2018</t>
  </si>
  <si>
    <t>14-12-2018</t>
  </si>
  <si>
    <t>23-1-2019</t>
  </si>
  <si>
    <t>23-12-2019</t>
  </si>
  <si>
    <t>26-2-2020</t>
  </si>
  <si>
    <t>31-12-2020</t>
  </si>
  <si>
    <t>20-2-2020</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</si>
  <si>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CORPORACIÓN INCATE Y EL INSTITUTO COLOMBIANO DE BIENESTAR FAMILIAR ICBF; </t>
  </si>
  <si>
    <t xml:space="preserve">EN LA EJECUCIÓN DE SUS FUNCIONES EN LOS PROGRAMAS DE ATENCIÓN INTEGRAL A LA PRIMERA INFANCIA , EN DESARROLLO DE CONTRATOS SUSCRITOS CON EL CONTRATANTE , MEDIANTE CONTRATOS SUSCRITOS ENTRE LA CORPORACIÓN INCATE Y EL INSTITUTO COLOMBIANO DE BIENESTAR FAMILIAR ICBF;   </t>
  </si>
  <si>
    <t xml:space="preserve">L OBJETO DEL PRESENTE ACUERDO ES LA PRESTACIÓN DE SERVICIOS DE EDUCACIÓN INICIAL A NIÑOS Y NIÑAS ARHUACOS Y CAPACITACION Y ADIESTRAMIENTO A DOCENTES Y PADRES DE FAMILILA, DENTRO DE UN MARCO DE COOPERACIÓN MUTUA QUE GARANTICEN LA MÁS EFICIENTE PRESTACIÓN DE ESTOS SERVICIOS </t>
  </si>
  <si>
    <t xml:space="preserve">PRESTAR SERVICIOS DE ATENCIÓN INTEGRAL A 80 NIÑOS Y NIÑAS DE LA PRIMERA INFANCIA EN LAS LOCALIDADES DE BUNKWIMAKE Y GUMAKE DEL RESGUARDO KOGUI-MALAYO-ARHUACO DE LA SIERRA NEVADA DE SANTA MARTA, IMPLEMENTANDO ESTRATEGIAS ASOCIADAS CON EL CUIDADO, CRIANZA Y DESARROLLO DE LOS NIÑOS EN EL ÁMBITO DE LA EDUCACIÓN INICIAL; ASISTENCIA EN SALUD Y NUTRICIÓN; FORTALECIMIENTO DE LOS VÍNCULOS AFECTIVOS ENTRE ELLOS, SUS PADRES Y SU ENTORNO FAMILIAR; BUENAS PRÁCTICAS EN COMPORTAMIENTO Y SALUD; DETECCIÓN TEMPRANA DE ENFERMEDADES PREVALENTES; SUMINISTRO DE MATERIAL DIDÁCTICO PARA LA EJECUCIÓN DE ACTIVIDADES LÚDICAS EN LA EDUCACIÓN INICIAL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</si>
  <si>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DESARROLLO INFANTIL  EN MEDIO FAMILIAR (DIMF)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</si>
  <si>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CENTROS DE DESARROLLO INFANTIL CDI Y: DESAARROLLO INFANTIL  EN MEDIO FAMILIAR (DIMF) </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</si>
  <si>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PROPIA E INTERCULTURAL</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</si>
  <si>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HCB-FAMI</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</si>
  <si>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COMUNITARIA</t>
  </si>
  <si>
    <t>NIDIA ESTELLA VILLA ARCHILA</t>
  </si>
  <si>
    <t>Calle 35 No. 38-50</t>
  </si>
  <si>
    <t>3166215399</t>
  </si>
  <si>
    <t>Calle 3 No. 51B-185</t>
  </si>
  <si>
    <t>fundepsa@outlook.es</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</si>
  <si>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FUNDACIÓN EDUCATIVA SANTA FE Y EL INSTITUTO COLOMBIANO DE BIENESTAR FAMILIAR ICBF; </t>
  </si>
  <si>
    <t>FUNDACIÓN CENTRO EDUCATIVO ALBERTO JIMÉNEZ FUENTES</t>
  </si>
  <si>
    <t>001</t>
  </si>
  <si>
    <t>BRINDAR ATENCIÓN INTEGRAL AL FORTALECIMIENTO NUTRICIONAL Y DESARROLLO A LOS NIÑOS Y NIÑAS DE CERO A CINCO AÑOS, EN EL BARRIO EL POZON DE LA CIUDAD DE CARTAGENA DE INDIAS DEPARTAMENTO DE BOLÍVAR, ATENDIENDO UNA POBLACIÓN DE 120 NIÑOS(AS) Y EN EL BARRIO OLAYA HERRERA SECTOR LA PUNTILLA UNA POBLACIÓN DE 150 NIÑOS (AS).</t>
  </si>
  <si>
    <t>REALIZAR EL APOYO PSICOSOCIAL Y SU ACOMPAÑAMIENTO A UN GRUPO DE 35 FAMILIAS EN LA CIUDAD DE CARTAGENA DE INDIAS – DPTO DE BOLÍVAR- QUE PERTENECEN AL PROGRAMA RECONSTRUYENDO FAMILIAS QUE EJECUTA ANUALMENTE ELA FUNDACIÓN CENTRO EDUCATIVO ALBERTO JIMÉNEZ FUENTES.</t>
  </si>
  <si>
    <t>004</t>
  </si>
  <si>
    <t>BRINDAR EL APOYO PSICOSOCIAL Y ACOMPAÑAMIENTO A 45 FAMILIAS EN LA CIUDAD DE CARTAGENA – DPTO DE BOLÍVAR- PERTENECIENTES AL PROGRAMA RECONSTRUYENDO FAMILIAS DEL CENTRO EDUCATIVO ALBERTO JIMÉNEZ FUENTES.</t>
  </si>
  <si>
    <t>02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</si>
  <si>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</si>
  <si>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2021-20-10000708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</si>
</sst>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65" fontId="31" fillId="3" borderId="34" xfId="0" applyNumberFormat="1" applyFont="1" applyFill="1" applyBorder="1" applyAlignment="1" applyProtection="1">
      <alignment horizontal="center" vertical="center" wrapText="1"/>
      <protection locked="0"/>
    </xf>
    <xf numFmtId="14" fontId="31" fillId="3" borderId="34" xfId="0" applyNumberFormat="1" applyFont="1" applyFill="1" applyBorder="1" applyAlignment="1" applyProtection="1">
      <alignment horizontal="center" vertical="center" wrapText="1"/>
      <protection locked="0"/>
    </xf>
    <xf numFmtId="0" fontId="31" fillId="3" borderId="34" xfId="0" applyFont="1" applyFill="1" applyBorder="1" applyAlignment="1" applyProtection="1">
      <alignment horizontal="center"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7" zoomScale="85" zoomScaleNormal="85" zoomScaleSheetLayoutView="40" zoomScalePageLayoutView="40" workbookViewId="0">
      <selection activeCell="D21" sqref="D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8" t="str">
        <f>HYPERLINK("#MI_Oferente_Singular!A114","CAPACIDAD RESIDUAL")</f>
        <v>CAPACIDAD RESIDUAL</v>
      </c>
      <c r="F8" s="239"/>
      <c r="G8" s="24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8" t="str">
        <f>HYPERLINK("#MI_Oferente_Singular!A162","TALENTO HUMANO")</f>
        <v>TALENTO HUMANO</v>
      </c>
      <c r="F9" s="239"/>
      <c r="G9" s="24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8" t="str">
        <f>HYPERLINK("#MI_Oferente_Singular!F162","INFRAESTRUCTURA")</f>
        <v>INFRAESTRUCTURA</v>
      </c>
      <c r="F10" s="239"/>
      <c r="G10" s="240"/>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2747</v>
      </c>
      <c r="D15" s="35"/>
      <c r="E15" s="35"/>
      <c r="F15" s="5"/>
      <c r="G15" s="32" t="s">
        <v>1168</v>
      </c>
      <c r="H15" s="103" t="s">
        <v>459</v>
      </c>
      <c r="I15" s="32" t="s">
        <v>2624</v>
      </c>
      <c r="J15" s="108" t="s">
        <v>2626</v>
      </c>
      <c r="L15" s="222" t="s">
        <v>8</v>
      </c>
      <c r="M15" s="222"/>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3" t="s">
        <v>11</v>
      </c>
      <c r="J19" s="134" t="s">
        <v>10</v>
      </c>
      <c r="K19" s="134" t="s">
        <v>2609</v>
      </c>
      <c r="L19" s="134" t="s">
        <v>1161</v>
      </c>
      <c r="M19" s="134" t="s">
        <v>1162</v>
      </c>
      <c r="N19" s="135" t="s">
        <v>2610</v>
      </c>
      <c r="O19" s="130"/>
      <c r="Q19" s="51"/>
      <c r="R19" s="51"/>
    </row>
    <row r="20" spans="1:23" ht="30" customHeight="1" x14ac:dyDescent="0.25">
      <c r="A20" s="9"/>
      <c r="B20" s="109">
        <v>900744123</v>
      </c>
      <c r="C20" s="5"/>
      <c r="D20" s="73"/>
      <c r="E20" s="5"/>
      <c r="F20" s="5"/>
      <c r="G20" s="5"/>
      <c r="H20" s="241"/>
      <c r="I20" s="142" t="s">
        <v>459</v>
      </c>
      <c r="J20" s="143" t="s">
        <v>485</v>
      </c>
      <c r="K20" s="144">
        <v>1859138645</v>
      </c>
      <c r="L20" s="145"/>
      <c r="M20" s="145">
        <v>44561</v>
      </c>
      <c r="N20" s="128">
        <f>+(M20-L20)/30</f>
        <v>1485.3666666666666</v>
      </c>
      <c r="O20" s="131"/>
      <c r="U20" s="127"/>
      <c r="V20" s="105">
        <f ca="1">NOW()</f>
        <v>44192.924429513892</v>
      </c>
      <c r="W20" s="105">
        <f ca="1">NOW()</f>
        <v>44192.924429513892</v>
      </c>
    </row>
    <row r="21" spans="1:23" ht="30" customHeight="1" outlineLevel="1" x14ac:dyDescent="0.25">
      <c r="A21" s="9"/>
      <c r="B21" s="71"/>
      <c r="C21" s="5"/>
      <c r="D21" s="5"/>
      <c r="E21" s="5"/>
      <c r="F21" s="5"/>
      <c r="G21" s="5"/>
      <c r="H21" s="70"/>
      <c r="I21" s="142" t="s">
        <v>459</v>
      </c>
      <c r="J21" s="143" t="s">
        <v>478</v>
      </c>
      <c r="K21" s="144">
        <v>1859138645</v>
      </c>
      <c r="L21" s="145"/>
      <c r="M21" s="145">
        <v>44561</v>
      </c>
      <c r="N21" s="128">
        <f t="shared" ref="N21:N35" si="0">+(M21-L21)/30</f>
        <v>1485.3666666666666</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2"/>
      <c r="I37" s="123"/>
      <c r="J37" s="123"/>
      <c r="K37" s="123"/>
      <c r="L37" s="123"/>
      <c r="M37" s="123"/>
      <c r="N37" s="123"/>
      <c r="O37" s="124"/>
    </row>
    <row r="38" spans="1:16" ht="21" customHeight="1" x14ac:dyDescent="0.25">
      <c r="A38" s="9"/>
      <c r="B38" s="236" t="str">
        <f>VLOOKUP(B20,EAS!A2:B1439,2,0)</f>
        <v>FUNDACIÓN PARA EL FOMENTO DE LA EDUCACIÓN, LA PRODUCTIVIDAD Y EL DESARROLLO SOCIO ECONÓMICO DE LA POBLACIÓN MARGINAL</v>
      </c>
      <c r="C38" s="236"/>
      <c r="D38" s="236"/>
      <c r="E38" s="236"/>
      <c r="F38" s="236"/>
      <c r="G38" s="5"/>
      <c r="H38" s="125"/>
      <c r="I38" s="245" t="s">
        <v>7</v>
      </c>
      <c r="J38" s="245"/>
      <c r="K38" s="245"/>
      <c r="L38" s="245"/>
      <c r="M38" s="245"/>
      <c r="N38" s="245"/>
      <c r="O38" s="126"/>
    </row>
    <row r="39" spans="1:16" ht="42.95" customHeight="1" thickBot="1" x14ac:dyDescent="0.3">
      <c r="A39" s="10"/>
      <c r="B39" s="11"/>
      <c r="C39" s="11"/>
      <c r="D39" s="11"/>
      <c r="E39" s="11"/>
      <c r="F39" s="11"/>
      <c r="G39" s="11"/>
      <c r="H39" s="10"/>
      <c r="I39" s="231" t="s">
        <v>2746</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70" t="s">
        <v>2677</v>
      </c>
      <c r="C48" s="110" t="s">
        <v>32</v>
      </c>
      <c r="D48" s="170" t="s">
        <v>2682</v>
      </c>
      <c r="E48" s="172">
        <v>40245</v>
      </c>
      <c r="F48" s="172">
        <v>40527</v>
      </c>
      <c r="G48" s="153">
        <f>IF(AND(E48&lt;&gt;"",F48&lt;&gt;""),((F48-E48)/30),"")</f>
        <v>9.4</v>
      </c>
      <c r="H48" s="170" t="s">
        <v>2724</v>
      </c>
      <c r="I48" s="170" t="s">
        <v>711</v>
      </c>
      <c r="J48" s="170" t="s">
        <v>720</v>
      </c>
      <c r="K48" s="112">
        <v>0</v>
      </c>
      <c r="L48" s="111" t="s">
        <v>1148</v>
      </c>
      <c r="M48" s="113"/>
      <c r="N48" s="111" t="s">
        <v>2634</v>
      </c>
      <c r="O48" s="111" t="s">
        <v>26</v>
      </c>
      <c r="P48" s="78"/>
    </row>
    <row r="49" spans="1:16" s="6" customFormat="1" ht="24.75" customHeight="1" x14ac:dyDescent="0.25">
      <c r="A49" s="136">
        <v>2</v>
      </c>
      <c r="B49" s="170" t="s">
        <v>2677</v>
      </c>
      <c r="C49" s="117" t="s">
        <v>32</v>
      </c>
      <c r="D49" s="170" t="s">
        <v>2682</v>
      </c>
      <c r="E49" s="172">
        <v>40763</v>
      </c>
      <c r="F49" s="172">
        <v>40820</v>
      </c>
      <c r="G49" s="153">
        <f t="shared" ref="G49:G50" si="2">IF(AND(E49&lt;&gt;"",F49&lt;&gt;""),((F49-E49)/30),"")</f>
        <v>1.9</v>
      </c>
      <c r="H49" s="170" t="s">
        <v>2724</v>
      </c>
      <c r="I49" s="170" t="s">
        <v>711</v>
      </c>
      <c r="J49" s="170" t="s">
        <v>720</v>
      </c>
      <c r="K49" s="116">
        <v>0</v>
      </c>
      <c r="L49" s="117" t="s">
        <v>1148</v>
      </c>
      <c r="M49" s="113"/>
      <c r="N49" s="117" t="s">
        <v>2634</v>
      </c>
      <c r="O49" s="117" t="s">
        <v>26</v>
      </c>
      <c r="P49" s="78"/>
    </row>
    <row r="50" spans="1:16" s="6" customFormat="1" ht="24.75" customHeight="1" x14ac:dyDescent="0.25">
      <c r="A50" s="136">
        <v>3</v>
      </c>
      <c r="B50" s="170" t="s">
        <v>2677</v>
      </c>
      <c r="C50" s="117" t="s">
        <v>32</v>
      </c>
      <c r="D50" s="170" t="s">
        <v>2682</v>
      </c>
      <c r="E50" s="172">
        <v>40959</v>
      </c>
      <c r="F50" s="172">
        <v>41258</v>
      </c>
      <c r="G50" s="153">
        <f t="shared" si="2"/>
        <v>9.9666666666666668</v>
      </c>
      <c r="H50" s="170" t="s">
        <v>2724</v>
      </c>
      <c r="I50" s="170" t="s">
        <v>711</v>
      </c>
      <c r="J50" s="170" t="s">
        <v>720</v>
      </c>
      <c r="K50" s="116">
        <v>0</v>
      </c>
      <c r="L50" s="117" t="s">
        <v>1148</v>
      </c>
      <c r="M50" s="113"/>
      <c r="N50" s="117" t="s">
        <v>2634</v>
      </c>
      <c r="O50" s="117" t="s">
        <v>26</v>
      </c>
      <c r="P50" s="78"/>
    </row>
    <row r="51" spans="1:16" s="6" customFormat="1" ht="24.75" customHeight="1" outlineLevel="1" x14ac:dyDescent="0.25">
      <c r="A51" s="136">
        <v>4</v>
      </c>
      <c r="B51" s="170" t="s">
        <v>2677</v>
      </c>
      <c r="C51" s="117" t="s">
        <v>32</v>
      </c>
      <c r="D51" s="170" t="s">
        <v>2682</v>
      </c>
      <c r="E51" s="172">
        <v>40245</v>
      </c>
      <c r="F51" s="172">
        <v>40527</v>
      </c>
      <c r="G51" s="153">
        <f t="shared" ref="G51:G107" si="3">IF(AND(E51&lt;&gt;"",F51&lt;&gt;""),((F51-E51)/30),"")</f>
        <v>9.4</v>
      </c>
      <c r="H51" s="170" t="s">
        <v>2724</v>
      </c>
      <c r="I51" s="170" t="s">
        <v>711</v>
      </c>
      <c r="J51" s="170" t="s">
        <v>716</v>
      </c>
      <c r="K51" s="116">
        <v>0</v>
      </c>
      <c r="L51" s="117" t="s">
        <v>1148</v>
      </c>
      <c r="M51" s="113"/>
      <c r="N51" s="117" t="s">
        <v>2634</v>
      </c>
      <c r="O51" s="117" t="s">
        <v>26</v>
      </c>
      <c r="P51" s="78"/>
    </row>
    <row r="52" spans="1:16" s="7" customFormat="1" ht="24.75" customHeight="1" outlineLevel="1" x14ac:dyDescent="0.25">
      <c r="A52" s="137">
        <v>5</v>
      </c>
      <c r="B52" s="170" t="s">
        <v>2677</v>
      </c>
      <c r="C52" s="117" t="s">
        <v>32</v>
      </c>
      <c r="D52" s="170" t="s">
        <v>2682</v>
      </c>
      <c r="E52" s="170" t="s">
        <v>2690</v>
      </c>
      <c r="F52" s="170" t="s">
        <v>2691</v>
      </c>
      <c r="G52" s="153">
        <f t="shared" si="3"/>
        <v>3.9666666666666668</v>
      </c>
      <c r="H52" s="170" t="s">
        <v>2724</v>
      </c>
      <c r="I52" s="170" t="s">
        <v>711</v>
      </c>
      <c r="J52" s="170" t="s">
        <v>716</v>
      </c>
      <c r="K52" s="116">
        <v>0</v>
      </c>
      <c r="L52" s="117" t="s">
        <v>1148</v>
      </c>
      <c r="M52" s="113"/>
      <c r="N52" s="117" t="s">
        <v>2634</v>
      </c>
      <c r="O52" s="117" t="s">
        <v>26</v>
      </c>
      <c r="P52" s="79"/>
    </row>
    <row r="53" spans="1:16" s="7" customFormat="1" ht="24.75" customHeight="1" outlineLevel="1" x14ac:dyDescent="0.25">
      <c r="A53" s="137">
        <v>6</v>
      </c>
      <c r="B53" s="170" t="s">
        <v>2677</v>
      </c>
      <c r="C53" s="117" t="s">
        <v>32</v>
      </c>
      <c r="D53" s="170" t="s">
        <v>2682</v>
      </c>
      <c r="E53" s="170" t="s">
        <v>2692</v>
      </c>
      <c r="F53" s="170" t="s">
        <v>2693</v>
      </c>
      <c r="G53" s="153">
        <f t="shared" si="3"/>
        <v>10.199999999999999</v>
      </c>
      <c r="H53" s="170" t="s">
        <v>2724</v>
      </c>
      <c r="I53" s="170" t="s">
        <v>711</v>
      </c>
      <c r="J53" s="170" t="s">
        <v>716</v>
      </c>
      <c r="K53" s="116">
        <v>0</v>
      </c>
      <c r="L53" s="117" t="s">
        <v>1148</v>
      </c>
      <c r="M53" s="113"/>
      <c r="N53" s="117" t="s">
        <v>2634</v>
      </c>
      <c r="O53" s="117" t="s">
        <v>26</v>
      </c>
      <c r="P53" s="79"/>
    </row>
    <row r="54" spans="1:16" s="7" customFormat="1" ht="24.75" customHeight="1" outlineLevel="1" x14ac:dyDescent="0.25">
      <c r="A54" s="137">
        <v>7</v>
      </c>
      <c r="B54" s="170" t="s">
        <v>2677</v>
      </c>
      <c r="C54" s="117" t="s">
        <v>32</v>
      </c>
      <c r="D54" s="170" t="s">
        <v>2682</v>
      </c>
      <c r="E54" s="172">
        <v>40245</v>
      </c>
      <c r="F54" s="172">
        <v>40527</v>
      </c>
      <c r="G54" s="153">
        <f t="shared" si="3"/>
        <v>9.4</v>
      </c>
      <c r="H54" s="170" t="s">
        <v>2724</v>
      </c>
      <c r="I54" s="170" t="s">
        <v>711</v>
      </c>
      <c r="J54" s="170" t="s">
        <v>728</v>
      </c>
      <c r="K54" s="116">
        <v>0</v>
      </c>
      <c r="L54" s="117" t="s">
        <v>1148</v>
      </c>
      <c r="M54" s="113"/>
      <c r="N54" s="117" t="s">
        <v>2634</v>
      </c>
      <c r="O54" s="117" t="s">
        <v>26</v>
      </c>
      <c r="P54" s="79"/>
    </row>
    <row r="55" spans="1:16" s="7" customFormat="1" ht="24.75" customHeight="1" outlineLevel="1" x14ac:dyDescent="0.25">
      <c r="A55" s="137">
        <v>8</v>
      </c>
      <c r="B55" s="170" t="s">
        <v>2677</v>
      </c>
      <c r="C55" s="117" t="s">
        <v>32</v>
      </c>
      <c r="D55" s="170" t="s">
        <v>2682</v>
      </c>
      <c r="E55" s="170" t="s">
        <v>2690</v>
      </c>
      <c r="F55" s="170" t="s">
        <v>2694</v>
      </c>
      <c r="G55" s="153">
        <f t="shared" si="3"/>
        <v>3.8666666666666667</v>
      </c>
      <c r="H55" s="170" t="s">
        <v>2724</v>
      </c>
      <c r="I55" s="170" t="s">
        <v>711</v>
      </c>
      <c r="J55" s="170" t="s">
        <v>728</v>
      </c>
      <c r="K55" s="116">
        <v>0</v>
      </c>
      <c r="L55" s="117" t="s">
        <v>1148</v>
      </c>
      <c r="M55" s="113"/>
      <c r="N55" s="117" t="s">
        <v>2634</v>
      </c>
      <c r="O55" s="117" t="s">
        <v>26</v>
      </c>
      <c r="P55" s="79"/>
    </row>
    <row r="56" spans="1:16" s="7" customFormat="1" ht="24.75" customHeight="1" outlineLevel="1" x14ac:dyDescent="0.25">
      <c r="A56" s="137">
        <v>9</v>
      </c>
      <c r="B56" s="170" t="s">
        <v>2677</v>
      </c>
      <c r="C56" s="117" t="s">
        <v>32</v>
      </c>
      <c r="D56" s="170" t="s">
        <v>2682</v>
      </c>
      <c r="E56" s="170" t="s">
        <v>2695</v>
      </c>
      <c r="F56" s="170" t="s">
        <v>2696</v>
      </c>
      <c r="G56" s="153">
        <f t="shared" si="3"/>
        <v>12.2</v>
      </c>
      <c r="H56" s="170" t="s">
        <v>2724</v>
      </c>
      <c r="I56" s="170" t="s">
        <v>711</v>
      </c>
      <c r="J56" s="170" t="s">
        <v>728</v>
      </c>
      <c r="K56" s="116">
        <v>0</v>
      </c>
      <c r="L56" s="117" t="s">
        <v>1148</v>
      </c>
      <c r="M56" s="113"/>
      <c r="N56" s="117" t="s">
        <v>2634</v>
      </c>
      <c r="O56" s="117" t="s">
        <v>26</v>
      </c>
      <c r="P56" s="79"/>
    </row>
    <row r="57" spans="1:16" s="7" customFormat="1" ht="24.75" customHeight="1" outlineLevel="1" x14ac:dyDescent="0.25">
      <c r="A57" s="137">
        <v>10</v>
      </c>
      <c r="B57" s="170" t="s">
        <v>2677</v>
      </c>
      <c r="C57" s="117" t="s">
        <v>32</v>
      </c>
      <c r="D57" s="170" t="s">
        <v>2682</v>
      </c>
      <c r="E57" s="172">
        <v>40245</v>
      </c>
      <c r="F57" s="172">
        <v>40527</v>
      </c>
      <c r="G57" s="153">
        <f t="shared" si="3"/>
        <v>9.4</v>
      </c>
      <c r="H57" s="170" t="s">
        <v>2724</v>
      </c>
      <c r="I57" s="170" t="s">
        <v>711</v>
      </c>
      <c r="J57" s="170" t="s">
        <v>727</v>
      </c>
      <c r="K57" s="116">
        <v>0</v>
      </c>
      <c r="L57" s="117" t="s">
        <v>1148</v>
      </c>
      <c r="M57" s="67"/>
      <c r="N57" s="117" t="s">
        <v>2634</v>
      </c>
      <c r="O57" s="117" t="s">
        <v>26</v>
      </c>
      <c r="P57" s="79"/>
    </row>
    <row r="58" spans="1:16" s="7" customFormat="1" ht="24.75" customHeight="1" outlineLevel="1" x14ac:dyDescent="0.25">
      <c r="A58" s="137">
        <v>11</v>
      </c>
      <c r="B58" s="170" t="s">
        <v>2677</v>
      </c>
      <c r="C58" s="117" t="s">
        <v>32</v>
      </c>
      <c r="D58" s="170" t="s">
        <v>2682</v>
      </c>
      <c r="E58" s="170" t="s">
        <v>2690</v>
      </c>
      <c r="F58" s="170" t="s">
        <v>2697</v>
      </c>
      <c r="G58" s="153">
        <f t="shared" si="3"/>
        <v>3.6</v>
      </c>
      <c r="H58" s="170" t="s">
        <v>2724</v>
      </c>
      <c r="I58" s="170" t="s">
        <v>711</v>
      </c>
      <c r="J58" s="170" t="s">
        <v>727</v>
      </c>
      <c r="K58" s="116">
        <v>0</v>
      </c>
      <c r="L58" s="117" t="s">
        <v>1148</v>
      </c>
      <c r="M58" s="67"/>
      <c r="N58" s="117" t="s">
        <v>2634</v>
      </c>
      <c r="O58" s="117" t="s">
        <v>26</v>
      </c>
      <c r="P58" s="79"/>
    </row>
    <row r="59" spans="1:16" s="7" customFormat="1" ht="24.75" customHeight="1" outlineLevel="1" x14ac:dyDescent="0.25">
      <c r="A59" s="137">
        <v>12</v>
      </c>
      <c r="B59" s="170" t="s">
        <v>2677</v>
      </c>
      <c r="C59" s="117" t="s">
        <v>32</v>
      </c>
      <c r="D59" s="170" t="s">
        <v>2682</v>
      </c>
      <c r="E59" s="170" t="s">
        <v>2698</v>
      </c>
      <c r="F59" s="170" t="s">
        <v>2695</v>
      </c>
      <c r="G59" s="153">
        <f t="shared" si="3"/>
        <v>7.5666666666666664</v>
      </c>
      <c r="H59" s="170" t="s">
        <v>2724</v>
      </c>
      <c r="I59" s="170" t="s">
        <v>711</v>
      </c>
      <c r="J59" s="170" t="s">
        <v>727</v>
      </c>
      <c r="K59" s="116">
        <v>0</v>
      </c>
      <c r="L59" s="117" t="s">
        <v>1148</v>
      </c>
      <c r="M59" s="67"/>
      <c r="N59" s="117" t="s">
        <v>2634</v>
      </c>
      <c r="O59" s="117" t="s">
        <v>26</v>
      </c>
      <c r="P59" s="79"/>
    </row>
    <row r="60" spans="1:16" s="7" customFormat="1" ht="24.75" customHeight="1" outlineLevel="1" x14ac:dyDescent="0.25">
      <c r="A60" s="137">
        <v>13</v>
      </c>
      <c r="B60" s="170" t="s">
        <v>2677</v>
      </c>
      <c r="C60" s="117" t="s">
        <v>32</v>
      </c>
      <c r="D60" s="170" t="s">
        <v>2682</v>
      </c>
      <c r="E60" s="172">
        <v>40245</v>
      </c>
      <c r="F60" s="172">
        <v>40527</v>
      </c>
      <c r="G60" s="153">
        <f t="shared" si="3"/>
        <v>9.4</v>
      </c>
      <c r="H60" s="170" t="s">
        <v>2724</v>
      </c>
      <c r="I60" s="170" t="s">
        <v>711</v>
      </c>
      <c r="J60" s="170" t="s">
        <v>725</v>
      </c>
      <c r="K60" s="116">
        <v>0</v>
      </c>
      <c r="L60" s="117" t="s">
        <v>1148</v>
      </c>
      <c r="M60" s="67"/>
      <c r="N60" s="117" t="s">
        <v>2634</v>
      </c>
      <c r="O60" s="117" t="s">
        <v>26</v>
      </c>
      <c r="P60" s="79"/>
    </row>
    <row r="61" spans="1:16" s="7" customFormat="1" ht="24.75" customHeight="1" outlineLevel="1" x14ac:dyDescent="0.25">
      <c r="A61" s="137">
        <v>14</v>
      </c>
      <c r="B61" s="170" t="s">
        <v>2677</v>
      </c>
      <c r="C61" s="117" t="s">
        <v>32</v>
      </c>
      <c r="D61" s="170" t="s">
        <v>2682</v>
      </c>
      <c r="E61" s="170" t="s">
        <v>2690</v>
      </c>
      <c r="F61" s="170" t="s">
        <v>2694</v>
      </c>
      <c r="G61" s="153">
        <f t="shared" si="3"/>
        <v>3.8666666666666667</v>
      </c>
      <c r="H61" s="170" t="s">
        <v>2724</v>
      </c>
      <c r="I61" s="170" t="s">
        <v>711</v>
      </c>
      <c r="J61" s="170" t="s">
        <v>725</v>
      </c>
      <c r="K61" s="116">
        <v>0</v>
      </c>
      <c r="L61" s="117" t="s">
        <v>1148</v>
      </c>
      <c r="M61" s="67"/>
      <c r="N61" s="117" t="s">
        <v>2634</v>
      </c>
      <c r="O61" s="117" t="s">
        <v>26</v>
      </c>
      <c r="P61" s="79"/>
    </row>
    <row r="62" spans="1:16" s="7" customFormat="1" ht="24.75" customHeight="1" outlineLevel="1" x14ac:dyDescent="0.25">
      <c r="A62" s="137">
        <v>15</v>
      </c>
      <c r="B62" s="170" t="s">
        <v>2677</v>
      </c>
      <c r="C62" s="117" t="s">
        <v>32</v>
      </c>
      <c r="D62" s="170" t="s">
        <v>2682</v>
      </c>
      <c r="E62" s="170" t="s">
        <v>2699</v>
      </c>
      <c r="F62" s="170" t="s">
        <v>2693</v>
      </c>
      <c r="G62" s="153">
        <f t="shared" si="3"/>
        <v>7.5666666666666664</v>
      </c>
      <c r="H62" s="170" t="s">
        <v>2724</v>
      </c>
      <c r="I62" s="170" t="s">
        <v>711</v>
      </c>
      <c r="J62" s="170" t="s">
        <v>725</v>
      </c>
      <c r="K62" s="116">
        <v>0</v>
      </c>
      <c r="L62" s="117" t="s">
        <v>1148</v>
      </c>
      <c r="M62" s="67"/>
      <c r="N62" s="117" t="s">
        <v>2634</v>
      </c>
      <c r="O62" s="117" t="s">
        <v>26</v>
      </c>
      <c r="P62" s="79"/>
    </row>
    <row r="63" spans="1:16" s="7" customFormat="1" ht="24.75" customHeight="1" outlineLevel="1" x14ac:dyDescent="0.25">
      <c r="A63" s="137">
        <v>16</v>
      </c>
      <c r="B63" s="170" t="s">
        <v>2677</v>
      </c>
      <c r="C63" s="117" t="s">
        <v>32</v>
      </c>
      <c r="D63" s="170" t="s">
        <v>2682</v>
      </c>
      <c r="E63" s="172">
        <v>40245</v>
      </c>
      <c r="F63" s="172">
        <v>40527</v>
      </c>
      <c r="G63" s="153">
        <f t="shared" si="3"/>
        <v>9.4</v>
      </c>
      <c r="H63" s="170" t="s">
        <v>2724</v>
      </c>
      <c r="I63" s="170" t="s">
        <v>711</v>
      </c>
      <c r="J63" s="170" t="s">
        <v>733</v>
      </c>
      <c r="K63" s="116">
        <v>0</v>
      </c>
      <c r="L63" s="117" t="s">
        <v>1148</v>
      </c>
      <c r="M63" s="67"/>
      <c r="N63" s="117" t="s">
        <v>2634</v>
      </c>
      <c r="O63" s="117" t="s">
        <v>26</v>
      </c>
      <c r="P63" s="79"/>
    </row>
    <row r="64" spans="1:16" s="7" customFormat="1" ht="24.75" customHeight="1" outlineLevel="1" x14ac:dyDescent="0.25">
      <c r="A64" s="137">
        <v>17</v>
      </c>
      <c r="B64" s="170" t="s">
        <v>2677</v>
      </c>
      <c r="C64" s="117" t="s">
        <v>32</v>
      </c>
      <c r="D64" s="170" t="s">
        <v>2682</v>
      </c>
      <c r="E64" s="170" t="s">
        <v>2690</v>
      </c>
      <c r="F64" s="170" t="s">
        <v>2695</v>
      </c>
      <c r="G64" s="153">
        <f t="shared" si="3"/>
        <v>4.3</v>
      </c>
      <c r="H64" s="170" t="s">
        <v>2724</v>
      </c>
      <c r="I64" s="170" t="s">
        <v>711</v>
      </c>
      <c r="J64" s="170" t="s">
        <v>733</v>
      </c>
      <c r="K64" s="116">
        <v>0</v>
      </c>
      <c r="L64" s="117" t="s">
        <v>1148</v>
      </c>
      <c r="M64" s="67"/>
      <c r="N64" s="117" t="s">
        <v>2634</v>
      </c>
      <c r="O64" s="117" t="s">
        <v>26</v>
      </c>
      <c r="P64" s="79"/>
    </row>
    <row r="65" spans="1:16" s="7" customFormat="1" ht="24.75" customHeight="1" outlineLevel="1" x14ac:dyDescent="0.25">
      <c r="A65" s="137">
        <v>18</v>
      </c>
      <c r="B65" s="170" t="s">
        <v>2677</v>
      </c>
      <c r="C65" s="117" t="s">
        <v>32</v>
      </c>
      <c r="D65" s="170" t="s">
        <v>2682</v>
      </c>
      <c r="E65" s="170" t="s">
        <v>2700</v>
      </c>
      <c r="F65" s="170" t="s">
        <v>2693</v>
      </c>
      <c r="G65" s="153">
        <f t="shared" si="3"/>
        <v>6.8</v>
      </c>
      <c r="H65" s="170" t="s">
        <v>2724</v>
      </c>
      <c r="I65" s="170" t="s">
        <v>711</v>
      </c>
      <c r="J65" s="170" t="s">
        <v>733</v>
      </c>
      <c r="K65" s="116">
        <v>0</v>
      </c>
      <c r="L65" s="117" t="s">
        <v>1148</v>
      </c>
      <c r="M65" s="67"/>
      <c r="N65" s="117" t="s">
        <v>2634</v>
      </c>
      <c r="O65" s="117" t="s">
        <v>26</v>
      </c>
      <c r="P65" s="79"/>
    </row>
    <row r="66" spans="1:16" s="7" customFormat="1" ht="24.75" customHeight="1" outlineLevel="1" x14ac:dyDescent="0.25">
      <c r="A66" s="137">
        <v>19</v>
      </c>
      <c r="B66" s="170" t="s">
        <v>2677</v>
      </c>
      <c r="C66" s="117" t="s">
        <v>32</v>
      </c>
      <c r="D66" s="170" t="s">
        <v>2682</v>
      </c>
      <c r="E66" s="170" t="s">
        <v>2701</v>
      </c>
      <c r="F66" s="170" t="s">
        <v>2702</v>
      </c>
      <c r="G66" s="153">
        <f t="shared" si="3"/>
        <v>7.3</v>
      </c>
      <c r="H66" s="170" t="s">
        <v>2724</v>
      </c>
      <c r="I66" s="170" t="s">
        <v>711</v>
      </c>
      <c r="J66" s="170" t="s">
        <v>719</v>
      </c>
      <c r="K66" s="116">
        <v>0</v>
      </c>
      <c r="L66" s="117" t="s">
        <v>1148</v>
      </c>
      <c r="M66" s="67"/>
      <c r="N66" s="117" t="s">
        <v>2634</v>
      </c>
      <c r="O66" s="117" t="s">
        <v>26</v>
      </c>
      <c r="P66" s="79"/>
    </row>
    <row r="67" spans="1:16" s="7" customFormat="1" ht="24.75" customHeight="1" outlineLevel="1" x14ac:dyDescent="0.25">
      <c r="A67" s="137">
        <v>20</v>
      </c>
      <c r="B67" s="170" t="s">
        <v>2677</v>
      </c>
      <c r="C67" s="117" t="s">
        <v>32</v>
      </c>
      <c r="D67" s="170" t="s">
        <v>2682</v>
      </c>
      <c r="E67" s="170" t="s">
        <v>2703</v>
      </c>
      <c r="F67" s="170" t="s">
        <v>2704</v>
      </c>
      <c r="G67" s="153">
        <f t="shared" si="3"/>
        <v>10.8</v>
      </c>
      <c r="H67" s="170" t="s">
        <v>2725</v>
      </c>
      <c r="I67" s="170" t="s">
        <v>711</v>
      </c>
      <c r="J67" s="170" t="s">
        <v>736</v>
      </c>
      <c r="K67" s="116">
        <v>0</v>
      </c>
      <c r="L67" s="117" t="s">
        <v>1148</v>
      </c>
      <c r="M67" s="67"/>
      <c r="N67" s="117" t="s">
        <v>2634</v>
      </c>
      <c r="O67" s="117" t="s">
        <v>26</v>
      </c>
      <c r="P67" s="79"/>
    </row>
    <row r="68" spans="1:16" s="7" customFormat="1" ht="24.75" customHeight="1" outlineLevel="1" x14ac:dyDescent="0.25">
      <c r="A68" s="137">
        <v>21</v>
      </c>
      <c r="B68" s="170" t="s">
        <v>2677</v>
      </c>
      <c r="C68" s="117" t="s">
        <v>32</v>
      </c>
      <c r="D68" s="170" t="s">
        <v>2682</v>
      </c>
      <c r="E68" s="170" t="s">
        <v>2705</v>
      </c>
      <c r="F68" s="170" t="s">
        <v>2706</v>
      </c>
      <c r="G68" s="153">
        <f t="shared" si="3"/>
        <v>10.533333333333333</v>
      </c>
      <c r="H68" s="170" t="s">
        <v>2725</v>
      </c>
      <c r="I68" s="170" t="s">
        <v>711</v>
      </c>
      <c r="J68" s="170" t="s">
        <v>736</v>
      </c>
      <c r="K68" s="116">
        <v>0</v>
      </c>
      <c r="L68" s="117" t="s">
        <v>1148</v>
      </c>
      <c r="M68" s="67"/>
      <c r="N68" s="117" t="s">
        <v>2634</v>
      </c>
      <c r="O68" s="117" t="s">
        <v>26</v>
      </c>
      <c r="P68" s="79"/>
    </row>
    <row r="69" spans="1:16" s="7" customFormat="1" ht="24.75" customHeight="1" outlineLevel="1" x14ac:dyDescent="0.25">
      <c r="A69" s="137">
        <v>22</v>
      </c>
      <c r="B69" s="170" t="s">
        <v>2677</v>
      </c>
      <c r="C69" s="117" t="s">
        <v>32</v>
      </c>
      <c r="D69" s="170" t="s">
        <v>2682</v>
      </c>
      <c r="E69" s="170" t="s">
        <v>2705</v>
      </c>
      <c r="F69" s="170" t="s">
        <v>2706</v>
      </c>
      <c r="G69" s="153">
        <f t="shared" si="3"/>
        <v>10.533333333333333</v>
      </c>
      <c r="H69" s="170" t="s">
        <v>2725</v>
      </c>
      <c r="I69" s="170" t="s">
        <v>711</v>
      </c>
      <c r="J69" s="170" t="s">
        <v>724</v>
      </c>
      <c r="K69" s="116">
        <v>0</v>
      </c>
      <c r="L69" s="117" t="s">
        <v>1148</v>
      </c>
      <c r="M69" s="67"/>
      <c r="N69" s="117" t="s">
        <v>2634</v>
      </c>
      <c r="O69" s="117" t="s">
        <v>26</v>
      </c>
      <c r="P69" s="79"/>
    </row>
    <row r="70" spans="1:16" s="7" customFormat="1" ht="24.75" customHeight="1" outlineLevel="1" x14ac:dyDescent="0.25">
      <c r="A70" s="137">
        <v>23</v>
      </c>
      <c r="B70" s="170" t="s">
        <v>2678</v>
      </c>
      <c r="C70" s="117" t="s">
        <v>32</v>
      </c>
      <c r="D70" s="170"/>
      <c r="E70" s="170" t="s">
        <v>2707</v>
      </c>
      <c r="F70" s="170" t="s">
        <v>2708</v>
      </c>
      <c r="G70" s="153">
        <f t="shared" si="3"/>
        <v>10.5</v>
      </c>
      <c r="H70" s="170" t="s">
        <v>2726</v>
      </c>
      <c r="I70" s="170" t="s">
        <v>711</v>
      </c>
      <c r="J70" s="170" t="s">
        <v>713</v>
      </c>
      <c r="K70" s="116">
        <v>0</v>
      </c>
      <c r="L70" s="117" t="s">
        <v>1148</v>
      </c>
      <c r="M70" s="67"/>
      <c r="N70" s="117" t="s">
        <v>2634</v>
      </c>
      <c r="O70" s="117" t="s">
        <v>26</v>
      </c>
      <c r="P70" s="79"/>
    </row>
    <row r="71" spans="1:16" s="7" customFormat="1" ht="24.75" customHeight="1" outlineLevel="1" x14ac:dyDescent="0.25">
      <c r="A71" s="137">
        <v>24</v>
      </c>
      <c r="B71" s="170" t="s">
        <v>2678</v>
      </c>
      <c r="C71" s="117" t="s">
        <v>32</v>
      </c>
      <c r="D71" s="170"/>
      <c r="E71" s="170" t="s">
        <v>2709</v>
      </c>
      <c r="F71" s="170" t="s">
        <v>2710</v>
      </c>
      <c r="G71" s="153">
        <f t="shared" si="3"/>
        <v>6</v>
      </c>
      <c r="H71" s="170" t="s">
        <v>2726</v>
      </c>
      <c r="I71" s="170" t="s">
        <v>711</v>
      </c>
      <c r="J71" s="170" t="s">
        <v>713</v>
      </c>
      <c r="K71" s="116">
        <v>0</v>
      </c>
      <c r="L71" s="117" t="s">
        <v>1148</v>
      </c>
      <c r="M71" s="67"/>
      <c r="N71" s="117" t="s">
        <v>2634</v>
      </c>
      <c r="O71" s="117" t="s">
        <v>26</v>
      </c>
      <c r="P71" s="79"/>
    </row>
    <row r="72" spans="1:16" s="7" customFormat="1" ht="24.75" customHeight="1" outlineLevel="1" x14ac:dyDescent="0.25">
      <c r="A72" s="137">
        <v>25</v>
      </c>
      <c r="B72" s="170" t="s">
        <v>2679</v>
      </c>
      <c r="C72" s="117" t="s">
        <v>32</v>
      </c>
      <c r="D72" s="170"/>
      <c r="E72" s="170" t="s">
        <v>2711</v>
      </c>
      <c r="F72" s="170" t="s">
        <v>2712</v>
      </c>
      <c r="G72" s="153">
        <f t="shared" si="3"/>
        <v>12.2</v>
      </c>
      <c r="H72" s="170" t="s">
        <v>2727</v>
      </c>
      <c r="I72" s="170" t="s">
        <v>711</v>
      </c>
      <c r="J72" s="170" t="s">
        <v>713</v>
      </c>
      <c r="K72" s="116">
        <v>0</v>
      </c>
      <c r="L72" s="117" t="s">
        <v>1148</v>
      </c>
      <c r="M72" s="67"/>
      <c r="N72" s="117" t="s">
        <v>2634</v>
      </c>
      <c r="O72" s="117" t="s">
        <v>26</v>
      </c>
      <c r="P72" s="79"/>
    </row>
    <row r="73" spans="1:16" s="7" customFormat="1" ht="24.75" customHeight="1" outlineLevel="1" x14ac:dyDescent="0.25">
      <c r="A73" s="137">
        <v>26</v>
      </c>
      <c r="B73" s="170" t="s">
        <v>2680</v>
      </c>
      <c r="C73" s="65" t="s">
        <v>31</v>
      </c>
      <c r="D73" s="170" t="s">
        <v>2683</v>
      </c>
      <c r="E73" s="170" t="s">
        <v>2713</v>
      </c>
      <c r="F73" s="170" t="s">
        <v>2714</v>
      </c>
      <c r="G73" s="153">
        <f t="shared" si="3"/>
        <v>12.266666666666667</v>
      </c>
      <c r="H73" s="170" t="s">
        <v>2728</v>
      </c>
      <c r="I73" s="170" t="s">
        <v>711</v>
      </c>
      <c r="J73" s="170" t="s">
        <v>720</v>
      </c>
      <c r="K73" s="116">
        <v>0</v>
      </c>
      <c r="L73" s="117" t="s">
        <v>1148</v>
      </c>
      <c r="M73" s="67"/>
      <c r="N73" s="65" t="s">
        <v>27</v>
      </c>
      <c r="O73" s="117" t="s">
        <v>26</v>
      </c>
      <c r="P73" s="79"/>
    </row>
    <row r="74" spans="1:16" s="7" customFormat="1" ht="24.75" customHeight="1" outlineLevel="1" x14ac:dyDescent="0.25">
      <c r="A74" s="137">
        <v>27</v>
      </c>
      <c r="B74" s="170" t="s">
        <v>2680</v>
      </c>
      <c r="C74" s="117" t="s">
        <v>31</v>
      </c>
      <c r="D74" s="170" t="s">
        <v>2684</v>
      </c>
      <c r="E74" s="170" t="s">
        <v>2715</v>
      </c>
      <c r="F74" s="170" t="s">
        <v>2716</v>
      </c>
      <c r="G74" s="153">
        <f t="shared" si="3"/>
        <v>11.033333333333333</v>
      </c>
      <c r="H74" s="170" t="s">
        <v>2729</v>
      </c>
      <c r="I74" s="170" t="s">
        <v>711</v>
      </c>
      <c r="J74" s="170" t="s">
        <v>720</v>
      </c>
      <c r="K74" s="116">
        <v>0</v>
      </c>
      <c r="L74" s="117" t="s">
        <v>1148</v>
      </c>
      <c r="M74" s="67"/>
      <c r="N74" s="117" t="s">
        <v>27</v>
      </c>
      <c r="O74" s="117" t="s">
        <v>26</v>
      </c>
      <c r="P74" s="79"/>
    </row>
    <row r="75" spans="1:16" s="7" customFormat="1" ht="24.75" customHeight="1" outlineLevel="1" x14ac:dyDescent="0.25">
      <c r="A75" s="137">
        <v>28</v>
      </c>
      <c r="B75" s="170" t="s">
        <v>2680</v>
      </c>
      <c r="C75" s="117" t="s">
        <v>31</v>
      </c>
      <c r="D75" s="170" t="s">
        <v>2685</v>
      </c>
      <c r="E75" s="170" t="s">
        <v>2717</v>
      </c>
      <c r="F75" s="170" t="s">
        <v>2718</v>
      </c>
      <c r="G75" s="153">
        <f t="shared" si="3"/>
        <v>1.4333333333333333</v>
      </c>
      <c r="H75" s="170" t="s">
        <v>2729</v>
      </c>
      <c r="I75" s="170" t="s">
        <v>711</v>
      </c>
      <c r="J75" s="170" t="s">
        <v>720</v>
      </c>
      <c r="K75" s="116">
        <v>0</v>
      </c>
      <c r="L75" s="117" t="s">
        <v>1148</v>
      </c>
      <c r="M75" s="67"/>
      <c r="N75" s="117" t="s">
        <v>27</v>
      </c>
      <c r="O75" s="117" t="s">
        <v>26</v>
      </c>
      <c r="P75" s="79"/>
    </row>
    <row r="76" spans="1:16" s="7" customFormat="1" ht="24.75" customHeight="1" outlineLevel="1" x14ac:dyDescent="0.25">
      <c r="A76" s="137">
        <v>29</v>
      </c>
      <c r="B76" s="170" t="s">
        <v>2680</v>
      </c>
      <c r="C76" s="117" t="s">
        <v>31</v>
      </c>
      <c r="D76" s="170" t="s">
        <v>2686</v>
      </c>
      <c r="E76" s="170" t="s">
        <v>2719</v>
      </c>
      <c r="F76" s="170" t="s">
        <v>2720</v>
      </c>
      <c r="G76" s="153">
        <f t="shared" si="3"/>
        <v>11.133333333333333</v>
      </c>
      <c r="H76" s="170" t="s">
        <v>2729</v>
      </c>
      <c r="I76" s="170" t="s">
        <v>711</v>
      </c>
      <c r="J76" s="170" t="s">
        <v>720</v>
      </c>
      <c r="K76" s="116">
        <v>0</v>
      </c>
      <c r="L76" s="117" t="s">
        <v>1148</v>
      </c>
      <c r="M76" s="67"/>
      <c r="N76" s="117" t="s">
        <v>27</v>
      </c>
      <c r="O76" s="65" t="s">
        <v>1148</v>
      </c>
      <c r="P76" s="79"/>
    </row>
    <row r="77" spans="1:16" s="7" customFormat="1" ht="24.75" customHeight="1" outlineLevel="1" x14ac:dyDescent="0.25">
      <c r="A77" s="137">
        <v>30</v>
      </c>
      <c r="B77" s="170" t="s">
        <v>2680</v>
      </c>
      <c r="C77" s="117" t="s">
        <v>31</v>
      </c>
      <c r="D77" s="170" t="s">
        <v>2687</v>
      </c>
      <c r="E77" s="170" t="s">
        <v>2721</v>
      </c>
      <c r="F77" s="170" t="s">
        <v>2722</v>
      </c>
      <c r="G77" s="153">
        <f t="shared" si="3"/>
        <v>10.3</v>
      </c>
      <c r="H77" s="170" t="s">
        <v>2729</v>
      </c>
      <c r="I77" s="170" t="s">
        <v>711</v>
      </c>
      <c r="J77" s="170" t="s">
        <v>713</v>
      </c>
      <c r="K77" s="66">
        <v>1438633632</v>
      </c>
      <c r="L77" s="117" t="s">
        <v>1148</v>
      </c>
      <c r="M77" s="67"/>
      <c r="N77" s="65" t="s">
        <v>1151</v>
      </c>
      <c r="O77" s="117" t="s">
        <v>1148</v>
      </c>
      <c r="P77" s="79"/>
    </row>
    <row r="78" spans="1:16" s="7" customFormat="1" ht="24.75" customHeight="1" outlineLevel="1" x14ac:dyDescent="0.25">
      <c r="A78" s="137">
        <v>31</v>
      </c>
      <c r="B78" s="170" t="s">
        <v>2676</v>
      </c>
      <c r="C78" s="117" t="s">
        <v>31</v>
      </c>
      <c r="D78" s="170" t="s">
        <v>2688</v>
      </c>
      <c r="E78" s="170" t="s">
        <v>2723</v>
      </c>
      <c r="F78" s="170" t="s">
        <v>2722</v>
      </c>
      <c r="G78" s="153">
        <f t="shared" si="3"/>
        <v>10.5</v>
      </c>
      <c r="H78" s="170" t="s">
        <v>2730</v>
      </c>
      <c r="I78" s="170" t="s">
        <v>1154</v>
      </c>
      <c r="J78" s="170" t="s">
        <v>698</v>
      </c>
      <c r="K78" s="66">
        <v>3355965418</v>
      </c>
      <c r="L78" s="117" t="s">
        <v>1148</v>
      </c>
      <c r="M78" s="67"/>
      <c r="N78" s="117" t="s">
        <v>1151</v>
      </c>
      <c r="O78" s="117" t="s">
        <v>1148</v>
      </c>
      <c r="P78" s="79"/>
    </row>
    <row r="79" spans="1:16" s="7" customFormat="1" ht="24.75" customHeight="1" outlineLevel="1" x14ac:dyDescent="0.25">
      <c r="A79" s="137">
        <v>32</v>
      </c>
      <c r="B79" s="170" t="s">
        <v>2681</v>
      </c>
      <c r="C79" s="117" t="s">
        <v>31</v>
      </c>
      <c r="D79" s="170" t="s">
        <v>2689</v>
      </c>
      <c r="E79" s="170" t="s">
        <v>2723</v>
      </c>
      <c r="F79" s="170" t="s">
        <v>2722</v>
      </c>
      <c r="G79" s="153">
        <f t="shared" si="3"/>
        <v>10.5</v>
      </c>
      <c r="H79" s="170" t="s">
        <v>2729</v>
      </c>
      <c r="I79" s="170" t="s">
        <v>208</v>
      </c>
      <c r="J79" s="170" t="s">
        <v>210</v>
      </c>
      <c r="K79" s="66">
        <v>3408766749</v>
      </c>
      <c r="L79" s="117" t="s">
        <v>1148</v>
      </c>
      <c r="M79" s="67"/>
      <c r="N79" s="117" t="s">
        <v>1151</v>
      </c>
      <c r="O79" s="117" t="s">
        <v>1148</v>
      </c>
      <c r="P79" s="79"/>
    </row>
    <row r="80" spans="1:16" s="7" customFormat="1" ht="24.75" customHeight="1" outlineLevel="1" x14ac:dyDescent="0.25">
      <c r="A80" s="137">
        <v>33</v>
      </c>
      <c r="B80" s="170" t="s">
        <v>2676</v>
      </c>
      <c r="C80" s="117" t="s">
        <v>31</v>
      </c>
      <c r="D80" s="171">
        <v>182</v>
      </c>
      <c r="E80" s="173">
        <v>43924</v>
      </c>
      <c r="F80" s="173">
        <v>44165</v>
      </c>
      <c r="G80" s="153">
        <f t="shared" si="3"/>
        <v>8.0333333333333332</v>
      </c>
      <c r="H80" s="174" t="s">
        <v>2731</v>
      </c>
      <c r="I80" s="171" t="s">
        <v>696</v>
      </c>
      <c r="J80" s="171" t="s">
        <v>699</v>
      </c>
      <c r="K80" s="66">
        <v>1512960531</v>
      </c>
      <c r="L80" s="117" t="s">
        <v>1148</v>
      </c>
      <c r="M80" s="67"/>
      <c r="N80" s="65" t="s">
        <v>2634</v>
      </c>
      <c r="O80" s="117" t="s">
        <v>1148</v>
      </c>
      <c r="P80" s="79"/>
    </row>
    <row r="81" spans="1:16" s="7" customFormat="1" ht="24.75" customHeight="1" outlineLevel="1" x14ac:dyDescent="0.25">
      <c r="A81" s="137">
        <v>34</v>
      </c>
      <c r="B81" s="170" t="s">
        <v>2676</v>
      </c>
      <c r="C81" s="117" t="s">
        <v>31</v>
      </c>
      <c r="D81" s="171">
        <v>182</v>
      </c>
      <c r="E81" s="173">
        <v>43924</v>
      </c>
      <c r="F81" s="173">
        <v>44165</v>
      </c>
      <c r="G81" s="153">
        <f t="shared" si="3"/>
        <v>8.0333333333333332</v>
      </c>
      <c r="H81" s="174" t="s">
        <v>2731</v>
      </c>
      <c r="I81" s="171" t="s">
        <v>696</v>
      </c>
      <c r="J81" s="171" t="s">
        <v>702</v>
      </c>
      <c r="K81" s="116">
        <v>1512960531</v>
      </c>
      <c r="L81" s="117" t="s">
        <v>1148</v>
      </c>
      <c r="M81" s="67"/>
      <c r="N81" s="117" t="s">
        <v>2634</v>
      </c>
      <c r="O81" s="117" t="s">
        <v>1148</v>
      </c>
      <c r="P81" s="79"/>
    </row>
    <row r="82" spans="1:16" s="7" customFormat="1" ht="24.75" customHeight="1" outlineLevel="1" x14ac:dyDescent="0.25">
      <c r="A82" s="137">
        <v>35</v>
      </c>
      <c r="B82" s="170" t="s">
        <v>2676</v>
      </c>
      <c r="C82" s="117" t="s">
        <v>31</v>
      </c>
      <c r="D82" s="171">
        <v>182</v>
      </c>
      <c r="E82" s="173">
        <v>43924</v>
      </c>
      <c r="F82" s="173">
        <v>44165</v>
      </c>
      <c r="G82" s="153">
        <f t="shared" si="3"/>
        <v>8.0333333333333332</v>
      </c>
      <c r="H82" s="174" t="s">
        <v>2731</v>
      </c>
      <c r="I82" s="171" t="s">
        <v>696</v>
      </c>
      <c r="J82" s="171" t="s">
        <v>703</v>
      </c>
      <c r="K82" s="116">
        <v>1512960531</v>
      </c>
      <c r="L82" s="117" t="s">
        <v>1148</v>
      </c>
      <c r="M82" s="67"/>
      <c r="N82" s="117" t="s">
        <v>2634</v>
      </c>
      <c r="O82" s="117" t="s">
        <v>1148</v>
      </c>
      <c r="P82" s="79"/>
    </row>
    <row r="83" spans="1:16" s="7" customFormat="1" ht="24.75" customHeight="1" outlineLevel="1" x14ac:dyDescent="0.25">
      <c r="A83" s="137">
        <v>36</v>
      </c>
      <c r="B83" s="170" t="s">
        <v>2676</v>
      </c>
      <c r="C83" s="117" t="s">
        <v>31</v>
      </c>
      <c r="D83" s="171">
        <v>182</v>
      </c>
      <c r="E83" s="173">
        <v>43924</v>
      </c>
      <c r="F83" s="173">
        <v>44165</v>
      </c>
      <c r="G83" s="153">
        <f t="shared" si="3"/>
        <v>8.0333333333333332</v>
      </c>
      <c r="H83" s="174" t="s">
        <v>2731</v>
      </c>
      <c r="I83" s="171" t="s">
        <v>696</v>
      </c>
      <c r="J83" s="171" t="s">
        <v>705</v>
      </c>
      <c r="K83" s="116">
        <v>1512960531</v>
      </c>
      <c r="L83" s="117" t="s">
        <v>1148</v>
      </c>
      <c r="M83" s="67"/>
      <c r="N83" s="117" t="s">
        <v>2634</v>
      </c>
      <c r="O83" s="117" t="s">
        <v>1148</v>
      </c>
      <c r="P83" s="79"/>
    </row>
    <row r="84" spans="1:16" s="7" customFormat="1" ht="24.75" customHeight="1" outlineLevel="1" x14ac:dyDescent="0.25">
      <c r="A84" s="137">
        <v>37</v>
      </c>
      <c r="B84" s="170" t="s">
        <v>2676</v>
      </c>
      <c r="C84" s="117" t="s">
        <v>31</v>
      </c>
      <c r="D84" s="171">
        <v>182</v>
      </c>
      <c r="E84" s="173">
        <v>43924</v>
      </c>
      <c r="F84" s="173">
        <v>44165</v>
      </c>
      <c r="G84" s="153">
        <f t="shared" si="3"/>
        <v>8.0333333333333332</v>
      </c>
      <c r="H84" s="174" t="s">
        <v>2731</v>
      </c>
      <c r="I84" s="171" t="s">
        <v>696</v>
      </c>
      <c r="J84" s="171" t="s">
        <v>708</v>
      </c>
      <c r="K84" s="116">
        <v>1512960531</v>
      </c>
      <c r="L84" s="117" t="s">
        <v>1148</v>
      </c>
      <c r="M84" s="67"/>
      <c r="N84" s="117" t="s">
        <v>2634</v>
      </c>
      <c r="O84" s="117" t="s">
        <v>1148</v>
      </c>
      <c r="P84" s="79"/>
    </row>
    <row r="85" spans="1:16" s="7" customFormat="1" ht="24.75" customHeight="1" outlineLevel="1" x14ac:dyDescent="0.25">
      <c r="A85" s="137">
        <v>38</v>
      </c>
      <c r="B85" s="170" t="s">
        <v>2676</v>
      </c>
      <c r="C85" s="117" t="s">
        <v>31</v>
      </c>
      <c r="D85" s="171">
        <v>182</v>
      </c>
      <c r="E85" s="173">
        <v>43924</v>
      </c>
      <c r="F85" s="173">
        <v>44165</v>
      </c>
      <c r="G85" s="153">
        <f t="shared" si="3"/>
        <v>8.0333333333333332</v>
      </c>
      <c r="H85" s="174" t="s">
        <v>2731</v>
      </c>
      <c r="I85" s="171" t="s">
        <v>696</v>
      </c>
      <c r="J85" s="171" t="s">
        <v>710</v>
      </c>
      <c r="K85" s="116">
        <v>1512960531</v>
      </c>
      <c r="L85" s="117" t="s">
        <v>1148</v>
      </c>
      <c r="M85" s="67"/>
      <c r="N85" s="117" t="s">
        <v>2634</v>
      </c>
      <c r="O85" s="117" t="s">
        <v>1148</v>
      </c>
      <c r="P85" s="79"/>
    </row>
    <row r="86" spans="1:16" s="7" customFormat="1" ht="24.75" customHeight="1" outlineLevel="1" x14ac:dyDescent="0.25">
      <c r="A86" s="137">
        <v>39</v>
      </c>
      <c r="B86" s="170" t="s">
        <v>2676</v>
      </c>
      <c r="C86" s="117" t="s">
        <v>31</v>
      </c>
      <c r="D86" s="171">
        <v>182</v>
      </c>
      <c r="E86" s="173">
        <v>43924</v>
      </c>
      <c r="F86" s="173">
        <v>44165</v>
      </c>
      <c r="G86" s="153">
        <f t="shared" si="3"/>
        <v>8.0333333333333332</v>
      </c>
      <c r="H86" s="174" t="s">
        <v>2731</v>
      </c>
      <c r="I86" s="171" t="s">
        <v>696</v>
      </c>
      <c r="J86" s="171" t="s">
        <v>253</v>
      </c>
      <c r="K86" s="116">
        <v>1512960531</v>
      </c>
      <c r="L86" s="117" t="s">
        <v>1148</v>
      </c>
      <c r="M86" s="67"/>
      <c r="N86" s="117" t="s">
        <v>2634</v>
      </c>
      <c r="O86" s="117" t="s">
        <v>1148</v>
      </c>
      <c r="P86" s="79"/>
    </row>
    <row r="87" spans="1:16" s="7" customFormat="1" ht="24.75" customHeight="1" outlineLevel="1" x14ac:dyDescent="0.25">
      <c r="A87" s="137">
        <v>40</v>
      </c>
      <c r="B87" s="170" t="s">
        <v>2676</v>
      </c>
      <c r="C87" s="117" t="s">
        <v>31</v>
      </c>
      <c r="D87" s="171">
        <v>181</v>
      </c>
      <c r="E87" s="173">
        <v>43948</v>
      </c>
      <c r="F87" s="173">
        <v>44165</v>
      </c>
      <c r="G87" s="153">
        <f t="shared" si="3"/>
        <v>7.2333333333333334</v>
      </c>
      <c r="H87" s="174" t="s">
        <v>2732</v>
      </c>
      <c r="I87" s="171" t="s">
        <v>696</v>
      </c>
      <c r="J87" s="171" t="s">
        <v>699</v>
      </c>
      <c r="K87" s="66">
        <v>415921968</v>
      </c>
      <c r="L87" s="117" t="s">
        <v>1148</v>
      </c>
      <c r="M87" s="67"/>
      <c r="N87" s="117" t="s">
        <v>2634</v>
      </c>
      <c r="O87" s="117" t="s">
        <v>1148</v>
      </c>
      <c r="P87" s="79"/>
    </row>
    <row r="88" spans="1:16" s="7" customFormat="1" ht="24.75" customHeight="1" outlineLevel="1" x14ac:dyDescent="0.25">
      <c r="A88" s="137">
        <v>41</v>
      </c>
      <c r="B88" s="170" t="s">
        <v>2676</v>
      </c>
      <c r="C88" s="117" t="s">
        <v>31</v>
      </c>
      <c r="D88" s="171">
        <v>181</v>
      </c>
      <c r="E88" s="173">
        <v>43948</v>
      </c>
      <c r="F88" s="173">
        <v>44165</v>
      </c>
      <c r="G88" s="153">
        <f t="shared" si="3"/>
        <v>7.2333333333333334</v>
      </c>
      <c r="H88" s="174" t="s">
        <v>2732</v>
      </c>
      <c r="I88" s="171" t="s">
        <v>696</v>
      </c>
      <c r="J88" s="171" t="s">
        <v>702</v>
      </c>
      <c r="K88" s="116">
        <v>415921968</v>
      </c>
      <c r="L88" s="117" t="s">
        <v>1148</v>
      </c>
      <c r="M88" s="67"/>
      <c r="N88" s="117" t="s">
        <v>2634</v>
      </c>
      <c r="O88" s="117" t="s">
        <v>1148</v>
      </c>
      <c r="P88" s="79"/>
    </row>
    <row r="89" spans="1:16" s="7" customFormat="1" ht="24.75" customHeight="1" outlineLevel="1" x14ac:dyDescent="0.25">
      <c r="A89" s="137">
        <v>42</v>
      </c>
      <c r="B89" s="170" t="s">
        <v>2676</v>
      </c>
      <c r="C89" s="117" t="s">
        <v>31</v>
      </c>
      <c r="D89" s="171">
        <v>181</v>
      </c>
      <c r="E89" s="173">
        <v>43948</v>
      </c>
      <c r="F89" s="173">
        <v>44165</v>
      </c>
      <c r="G89" s="153">
        <f t="shared" si="3"/>
        <v>7.2333333333333334</v>
      </c>
      <c r="H89" s="174" t="s">
        <v>2732</v>
      </c>
      <c r="I89" s="171" t="s">
        <v>696</v>
      </c>
      <c r="J89" s="171" t="s">
        <v>703</v>
      </c>
      <c r="K89" s="116">
        <v>415921968</v>
      </c>
      <c r="L89" s="117" t="s">
        <v>1148</v>
      </c>
      <c r="M89" s="67"/>
      <c r="N89" s="117" t="s">
        <v>2634</v>
      </c>
      <c r="O89" s="117" t="s">
        <v>1148</v>
      </c>
      <c r="P89" s="79"/>
    </row>
    <row r="90" spans="1:16" s="7" customFormat="1" ht="24.75" customHeight="1" outlineLevel="1" x14ac:dyDescent="0.25">
      <c r="A90" s="137">
        <v>43</v>
      </c>
      <c r="B90" s="170" t="s">
        <v>2676</v>
      </c>
      <c r="C90" s="117" t="s">
        <v>31</v>
      </c>
      <c r="D90" s="171">
        <v>181</v>
      </c>
      <c r="E90" s="173">
        <v>43948</v>
      </c>
      <c r="F90" s="173">
        <v>44165</v>
      </c>
      <c r="G90" s="153">
        <f t="shared" si="3"/>
        <v>7.2333333333333334</v>
      </c>
      <c r="H90" s="174" t="s">
        <v>2732</v>
      </c>
      <c r="I90" s="171" t="s">
        <v>696</v>
      </c>
      <c r="J90" s="171" t="s">
        <v>705</v>
      </c>
      <c r="K90" s="116">
        <v>415921968</v>
      </c>
      <c r="L90" s="117" t="s">
        <v>1148</v>
      </c>
      <c r="M90" s="67"/>
      <c r="N90" s="117" t="s">
        <v>2634</v>
      </c>
      <c r="O90" s="117" t="s">
        <v>1148</v>
      </c>
      <c r="P90" s="79"/>
    </row>
    <row r="91" spans="1:16" s="7" customFormat="1" ht="24.75" customHeight="1" outlineLevel="1" x14ac:dyDescent="0.25">
      <c r="A91" s="136">
        <v>44</v>
      </c>
      <c r="B91" s="170" t="s">
        <v>2676</v>
      </c>
      <c r="C91" s="117" t="s">
        <v>31</v>
      </c>
      <c r="D91" s="171">
        <v>181</v>
      </c>
      <c r="E91" s="173">
        <v>43948</v>
      </c>
      <c r="F91" s="173">
        <v>44165</v>
      </c>
      <c r="G91" s="153">
        <f t="shared" si="3"/>
        <v>7.2333333333333334</v>
      </c>
      <c r="H91" s="174" t="s">
        <v>2732</v>
      </c>
      <c r="I91" s="171" t="s">
        <v>696</v>
      </c>
      <c r="J91" s="171" t="s">
        <v>708</v>
      </c>
      <c r="K91" s="116">
        <v>415921968</v>
      </c>
      <c r="L91" s="117" t="s">
        <v>1148</v>
      </c>
      <c r="M91" s="113"/>
      <c r="N91" s="117" t="s">
        <v>2634</v>
      </c>
      <c r="O91" s="117" t="s">
        <v>1148</v>
      </c>
      <c r="P91" s="79"/>
    </row>
    <row r="92" spans="1:16" s="7" customFormat="1" ht="24.75" customHeight="1" outlineLevel="1" x14ac:dyDescent="0.25">
      <c r="A92" s="136">
        <v>45</v>
      </c>
      <c r="B92" s="170" t="s">
        <v>2676</v>
      </c>
      <c r="C92" s="117" t="s">
        <v>31</v>
      </c>
      <c r="D92" s="171">
        <v>181</v>
      </c>
      <c r="E92" s="173">
        <v>43948</v>
      </c>
      <c r="F92" s="173">
        <v>44165</v>
      </c>
      <c r="G92" s="153">
        <f t="shared" si="3"/>
        <v>7.2333333333333334</v>
      </c>
      <c r="H92" s="174" t="s">
        <v>2732</v>
      </c>
      <c r="I92" s="171" t="s">
        <v>696</v>
      </c>
      <c r="J92" s="171" t="s">
        <v>710</v>
      </c>
      <c r="K92" s="116">
        <v>415921968</v>
      </c>
      <c r="L92" s="117" t="s">
        <v>1148</v>
      </c>
      <c r="M92" s="113"/>
      <c r="N92" s="117" t="s">
        <v>2634</v>
      </c>
      <c r="O92" s="117" t="s">
        <v>1148</v>
      </c>
      <c r="P92" s="79"/>
    </row>
    <row r="93" spans="1:16" s="7" customFormat="1" ht="24.75" customHeight="1" outlineLevel="1" x14ac:dyDescent="0.25">
      <c r="A93" s="136">
        <v>46</v>
      </c>
      <c r="B93" s="170" t="s">
        <v>2676</v>
      </c>
      <c r="C93" s="117" t="s">
        <v>31</v>
      </c>
      <c r="D93" s="171">
        <v>181</v>
      </c>
      <c r="E93" s="173">
        <v>43948</v>
      </c>
      <c r="F93" s="173">
        <v>44165</v>
      </c>
      <c r="G93" s="153">
        <f t="shared" si="3"/>
        <v>7.2333333333333334</v>
      </c>
      <c r="H93" s="174" t="s">
        <v>2732</v>
      </c>
      <c r="I93" s="171" t="s">
        <v>696</v>
      </c>
      <c r="J93" s="171" t="s">
        <v>253</v>
      </c>
      <c r="K93" s="116">
        <v>415921968</v>
      </c>
      <c r="L93" s="117" t="s">
        <v>1148</v>
      </c>
      <c r="M93" s="113"/>
      <c r="N93" s="117" t="s">
        <v>2634</v>
      </c>
      <c r="O93" s="117" t="s">
        <v>1148</v>
      </c>
      <c r="P93" s="79"/>
    </row>
    <row r="94" spans="1:16" s="7" customFormat="1" ht="24.75" customHeight="1" outlineLevel="1" x14ac:dyDescent="0.25">
      <c r="A94" s="136">
        <v>47</v>
      </c>
      <c r="B94" s="170" t="s">
        <v>1805</v>
      </c>
      <c r="C94" s="117" t="s">
        <v>32</v>
      </c>
      <c r="D94" s="170" t="s">
        <v>2682</v>
      </c>
      <c r="E94" s="173">
        <v>39814</v>
      </c>
      <c r="F94" s="173">
        <v>42185</v>
      </c>
      <c r="G94" s="153">
        <f t="shared" si="3"/>
        <v>79.033333333333331</v>
      </c>
      <c r="H94" s="170" t="s">
        <v>2738</v>
      </c>
      <c r="I94" s="170" t="s">
        <v>1154</v>
      </c>
      <c r="J94" s="170" t="s">
        <v>700</v>
      </c>
      <c r="K94" s="116">
        <v>0</v>
      </c>
      <c r="L94" s="117" t="s">
        <v>1148</v>
      </c>
      <c r="M94" s="113"/>
      <c r="N94" s="117" t="s">
        <v>2634</v>
      </c>
      <c r="O94" s="117" t="s">
        <v>1148</v>
      </c>
      <c r="P94" s="79"/>
    </row>
    <row r="95" spans="1:16" s="7" customFormat="1" ht="24.75" customHeight="1" outlineLevel="1" x14ac:dyDescent="0.25">
      <c r="A95" s="137">
        <v>48</v>
      </c>
      <c r="B95" s="170" t="s">
        <v>1805</v>
      </c>
      <c r="C95" s="117" t="s">
        <v>32</v>
      </c>
      <c r="D95" s="170" t="s">
        <v>2682</v>
      </c>
      <c r="E95" s="173">
        <v>39814</v>
      </c>
      <c r="F95" s="173">
        <v>42185</v>
      </c>
      <c r="G95" s="153">
        <f t="shared" si="3"/>
        <v>79.033333333333331</v>
      </c>
      <c r="H95" s="170" t="s">
        <v>2738</v>
      </c>
      <c r="I95" s="170" t="s">
        <v>1154</v>
      </c>
      <c r="J95" s="170" t="s">
        <v>707</v>
      </c>
      <c r="K95" s="116">
        <v>0</v>
      </c>
      <c r="L95" s="117" t="s">
        <v>1148</v>
      </c>
      <c r="M95" s="113"/>
      <c r="N95" s="117" t="s">
        <v>2634</v>
      </c>
      <c r="O95" s="117" t="s">
        <v>1148</v>
      </c>
      <c r="P95" s="79"/>
    </row>
    <row r="96" spans="1:16" s="7" customFormat="1" ht="24.75" customHeight="1" outlineLevel="1" x14ac:dyDescent="0.25">
      <c r="A96" s="137">
        <v>49</v>
      </c>
      <c r="B96" s="170" t="s">
        <v>2739</v>
      </c>
      <c r="C96" s="117" t="s">
        <v>32</v>
      </c>
      <c r="D96" s="170" t="s">
        <v>2740</v>
      </c>
      <c r="E96" s="173">
        <v>43174</v>
      </c>
      <c r="F96" s="173">
        <v>43511</v>
      </c>
      <c r="G96" s="153">
        <f t="shared" si="3"/>
        <v>11.233333333333333</v>
      </c>
      <c r="H96" s="171" t="s">
        <v>2741</v>
      </c>
      <c r="I96" s="170" t="s">
        <v>208</v>
      </c>
      <c r="J96" s="170" t="s">
        <v>210</v>
      </c>
      <c r="K96" s="116">
        <v>150000000</v>
      </c>
      <c r="L96" s="117" t="s">
        <v>1148</v>
      </c>
      <c r="M96" s="113"/>
      <c r="N96" s="117" t="s">
        <v>27</v>
      </c>
      <c r="O96" s="117" t="s">
        <v>1148</v>
      </c>
      <c r="P96" s="79"/>
    </row>
    <row r="97" spans="1:16" s="7" customFormat="1" ht="24.75" customHeight="1" outlineLevel="1" x14ac:dyDescent="0.25">
      <c r="A97" s="137">
        <v>50</v>
      </c>
      <c r="B97" s="170" t="s">
        <v>2739</v>
      </c>
      <c r="C97" s="117" t="s">
        <v>32</v>
      </c>
      <c r="D97" s="170" t="s">
        <v>2743</v>
      </c>
      <c r="E97" s="173">
        <v>42756</v>
      </c>
      <c r="F97" s="173">
        <v>43069</v>
      </c>
      <c r="G97" s="153">
        <f t="shared" si="3"/>
        <v>10.433333333333334</v>
      </c>
      <c r="H97" s="171" t="s">
        <v>2742</v>
      </c>
      <c r="I97" s="170" t="s">
        <v>208</v>
      </c>
      <c r="J97" s="170" t="s">
        <v>210</v>
      </c>
      <c r="K97" s="116">
        <v>59000000</v>
      </c>
      <c r="L97" s="117" t="s">
        <v>1148</v>
      </c>
      <c r="M97" s="113"/>
      <c r="N97" s="117" t="s">
        <v>27</v>
      </c>
      <c r="O97" s="117" t="s">
        <v>1148</v>
      </c>
      <c r="P97" s="79"/>
    </row>
    <row r="98" spans="1:16" s="7" customFormat="1" ht="24.75" customHeight="1" outlineLevel="1" x14ac:dyDescent="0.25">
      <c r="A98" s="137">
        <v>51</v>
      </c>
      <c r="B98" s="170" t="s">
        <v>2739</v>
      </c>
      <c r="C98" s="117" t="s">
        <v>32</v>
      </c>
      <c r="D98" s="170" t="s">
        <v>2745</v>
      </c>
      <c r="E98" s="173">
        <v>43517</v>
      </c>
      <c r="F98" s="173">
        <v>43799</v>
      </c>
      <c r="G98" s="153">
        <f t="shared" si="3"/>
        <v>9.4</v>
      </c>
      <c r="H98" s="171" t="s">
        <v>2744</v>
      </c>
      <c r="I98" s="170" t="s">
        <v>208</v>
      </c>
      <c r="J98" s="170" t="s">
        <v>210</v>
      </c>
      <c r="K98" s="116">
        <v>48000000</v>
      </c>
      <c r="L98" s="117" t="s">
        <v>1148</v>
      </c>
      <c r="M98" s="113"/>
      <c r="N98" s="117" t="s">
        <v>27</v>
      </c>
      <c r="O98" s="117" t="s">
        <v>1148</v>
      </c>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70" t="s">
        <v>2687</v>
      </c>
      <c r="E114" s="170" t="s">
        <v>2721</v>
      </c>
      <c r="F114" s="170" t="s">
        <v>2722</v>
      </c>
      <c r="G114" s="153">
        <f>IF(AND(E114&lt;&gt;"",F114&lt;&gt;""),((F114-E114)/30),"")</f>
        <v>10.3</v>
      </c>
      <c r="H114" s="170" t="s">
        <v>2729</v>
      </c>
      <c r="I114" s="170" t="s">
        <v>711</v>
      </c>
      <c r="J114" s="170" t="s">
        <v>713</v>
      </c>
      <c r="K114" s="116">
        <v>1438633632</v>
      </c>
      <c r="L114" s="100" t="e">
        <f>+IF(AND(K114&gt;0,O114="Ejecución"),(K114/877802)*Tabla28[[#This Row],[% participación]],IF(AND(K114&gt;0,O114&lt;&gt;"Ejecución"),"-",""))</f>
        <v>#VALUE!</v>
      </c>
      <c r="M114" s="117"/>
      <c r="N114" s="166" t="str">
        <f>+IF(M118="No",1,IF(M118="Si","Ingrese %",""))</f>
        <v/>
      </c>
      <c r="O114" s="155" t="s">
        <v>1150</v>
      </c>
      <c r="P114" s="78"/>
    </row>
    <row r="115" spans="1:16" s="6" customFormat="1" ht="24.75" customHeight="1" x14ac:dyDescent="0.25">
      <c r="A115" s="136">
        <v>2</v>
      </c>
      <c r="B115" s="154" t="s">
        <v>2665</v>
      </c>
      <c r="C115" s="156" t="s">
        <v>31</v>
      </c>
      <c r="D115" s="170" t="s">
        <v>2688</v>
      </c>
      <c r="E115" s="170" t="s">
        <v>2723</v>
      </c>
      <c r="F115" s="170" t="s">
        <v>2722</v>
      </c>
      <c r="G115" s="153">
        <f t="shared" ref="G115:G116" si="4">IF(AND(E115&lt;&gt;"",F115&lt;&gt;""),((F115-E115)/30),"")</f>
        <v>10.5</v>
      </c>
      <c r="H115" s="170" t="s">
        <v>2730</v>
      </c>
      <c r="I115" s="170" t="s">
        <v>1154</v>
      </c>
      <c r="J115" s="170" t="s">
        <v>698</v>
      </c>
      <c r="K115" s="116">
        <v>3355965418</v>
      </c>
      <c r="L115" s="100" t="e">
        <f>+IF(AND(K115&gt;0,O115="Ejecución"),(K115/877802)*Tabla28[[#This Row],[% participación]],IF(AND(K115&gt;0,O115&lt;&gt;"Ejecución"),"-",""))</f>
        <v>#VALUE!</v>
      </c>
      <c r="M115" s="65"/>
      <c r="N115" s="166" t="str">
        <f>+IF(M118="No",1,IF(M118="Si","Ingrese %",""))</f>
        <v/>
      </c>
      <c r="O115" s="155" t="s">
        <v>1150</v>
      </c>
      <c r="P115" s="78"/>
    </row>
    <row r="116" spans="1:16" s="6" customFormat="1" ht="24.75" customHeight="1" x14ac:dyDescent="0.25">
      <c r="A116" s="136">
        <v>3</v>
      </c>
      <c r="B116" s="154" t="s">
        <v>2665</v>
      </c>
      <c r="C116" s="156" t="s">
        <v>31</v>
      </c>
      <c r="D116" s="170" t="s">
        <v>2689</v>
      </c>
      <c r="E116" s="170" t="s">
        <v>2723</v>
      </c>
      <c r="F116" s="170" t="s">
        <v>2722</v>
      </c>
      <c r="G116" s="153">
        <f t="shared" si="4"/>
        <v>10.5</v>
      </c>
      <c r="H116" s="170" t="s">
        <v>2729</v>
      </c>
      <c r="I116" s="170" t="s">
        <v>208</v>
      </c>
      <c r="J116" s="170" t="s">
        <v>210</v>
      </c>
      <c r="K116" s="116">
        <v>3408766749</v>
      </c>
      <c r="L116" s="100" t="e">
        <f>+IF(AND(K116&gt;0,O116="Ejecución"),(K116/877802)*Tabla28[[#This Row],[% participación]],IF(AND(K116&gt;0,O116&lt;&gt;"Ejecución"),"-",""))</f>
        <v>#VALUE!</v>
      </c>
      <c r="M116" s="65"/>
      <c r="N116" s="166" t="str">
        <f>+IF(M118="No",1,IF(M118="Si","Ingrese %",""))</f>
        <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0"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57"/>
      <c r="Z178" s="158" t="str">
        <f>IF(Y178&gt;0,SUM(E180+Y178),"")</f>
        <v/>
      </c>
      <c r="AA178" s="19"/>
      <c r="AB178" s="19"/>
    </row>
    <row r="179" spans="1:28" ht="23.25" x14ac:dyDescent="0.25">
      <c r="A179" s="9"/>
      <c r="B179" s="189" t="s">
        <v>2669</v>
      </c>
      <c r="C179" s="189"/>
      <c r="D179" s="189"/>
      <c r="E179" s="164">
        <v>0.02</v>
      </c>
      <c r="F179" s="163">
        <v>0.01</v>
      </c>
      <c r="G179" s="158">
        <f>IF(F179&gt;0,SUM(E179+F179),"")</f>
        <v>0.03</v>
      </c>
      <c r="H179" s="5"/>
      <c r="I179" s="189" t="s">
        <v>2671</v>
      </c>
      <c r="J179" s="189"/>
      <c r="K179" s="189"/>
      <c r="L179" s="189"/>
      <c r="M179" s="165"/>
      <c r="O179" s="8"/>
      <c r="Q179" s="19"/>
      <c r="R179" s="152" t="str">
        <f>IF(M179&gt;0,SUM(L179+M179),"")</f>
        <v/>
      </c>
      <c r="T179" s="19"/>
      <c r="U179" s="235" t="s">
        <v>1166</v>
      </c>
      <c r="V179" s="235"/>
      <c r="W179" s="235"/>
      <c r="X179" s="24">
        <v>0.02</v>
      </c>
      <c r="Y179" s="157"/>
      <c r="Z179" s="158" t="str">
        <f>IF(Y179&gt;0,SUM(E181+Y179),"")</f>
        <v/>
      </c>
      <c r="AA179" s="19"/>
      <c r="AB179" s="19"/>
    </row>
    <row r="180" spans="1:28" ht="23.25" hidden="1" x14ac:dyDescent="0.25">
      <c r="A180" s="9"/>
      <c r="B180" s="175"/>
      <c r="C180" s="175"/>
      <c r="D180" s="175"/>
      <c r="E180" s="162"/>
      <c r="H180" s="5"/>
      <c r="I180" s="175"/>
      <c r="J180" s="175"/>
      <c r="K180" s="175"/>
      <c r="L180" s="175"/>
      <c r="M180" s="5"/>
      <c r="O180" s="8"/>
      <c r="Q180" s="19"/>
      <c r="R180" s="152" t="str">
        <f>IF(S180&gt;0,SUM(L180+S180),"")</f>
        <v/>
      </c>
      <c r="S180" s="157"/>
      <c r="T180" s="19"/>
      <c r="U180" s="235" t="s">
        <v>1167</v>
      </c>
      <c r="V180" s="235"/>
      <c r="W180" s="235"/>
      <c r="X180" s="24">
        <v>0.03</v>
      </c>
      <c r="Y180" s="157"/>
      <c r="Z180" s="158" t="str">
        <f>IF(Y180&gt;0,SUM(E182+Y180),"")</f>
        <v/>
      </c>
      <c r="AA180" s="19"/>
      <c r="AB180" s="19"/>
    </row>
    <row r="181" spans="1:28" ht="23.25" hidden="1" x14ac:dyDescent="0.25">
      <c r="A181" s="9"/>
      <c r="B181" s="175"/>
      <c r="C181" s="175"/>
      <c r="D181" s="175"/>
      <c r="E181" s="162"/>
      <c r="H181" s="5"/>
      <c r="I181" s="175"/>
      <c r="J181" s="175"/>
      <c r="K181" s="175"/>
      <c r="L181" s="17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5"/>
      <c r="C182" s="175"/>
      <c r="D182" s="175"/>
      <c r="E182" s="162"/>
      <c r="H182" s="5"/>
      <c r="I182" s="175"/>
      <c r="J182" s="175"/>
      <c r="K182" s="175"/>
      <c r="L182" s="17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111548318.7</v>
      </c>
      <c r="F185" s="92"/>
      <c r="G185" s="93"/>
      <c r="H185" s="88"/>
      <c r="I185" s="90" t="s">
        <v>2627</v>
      </c>
      <c r="J185" s="159">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3" t="s">
        <v>2636</v>
      </c>
      <c r="C192" s="193"/>
      <c r="E192" s="5" t="s">
        <v>20</v>
      </c>
      <c r="H192" s="26" t="s">
        <v>24</v>
      </c>
      <c r="J192" s="5" t="s">
        <v>2637</v>
      </c>
      <c r="K192" s="5"/>
      <c r="M192" s="5"/>
      <c r="N192" s="5"/>
      <c r="O192" s="8"/>
      <c r="Q192" s="147"/>
      <c r="R192" s="148"/>
      <c r="S192" s="148"/>
      <c r="T192" s="147"/>
    </row>
    <row r="193" spans="1:18" x14ac:dyDescent="0.25">
      <c r="A193" s="9"/>
      <c r="C193" s="118">
        <v>42325</v>
      </c>
      <c r="D193" s="5"/>
      <c r="E193" s="119">
        <v>1895</v>
      </c>
      <c r="F193" s="5"/>
      <c r="G193" s="5"/>
      <c r="H193" s="140" t="s">
        <v>2733</v>
      </c>
      <c r="J193" s="5"/>
      <c r="K193" s="120">
        <v>39814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2734</v>
      </c>
      <c r="J211" s="27" t="s">
        <v>2622</v>
      </c>
      <c r="K211" s="141" t="s">
        <v>2736</v>
      </c>
      <c r="L211" s="21"/>
      <c r="M211" s="21"/>
      <c r="N211" s="21"/>
      <c r="O211" s="8"/>
    </row>
    <row r="212" spans="1:15" x14ac:dyDescent="0.25">
      <c r="A212" s="9"/>
      <c r="B212" s="27" t="s">
        <v>2619</v>
      </c>
      <c r="C212" s="140" t="s">
        <v>2733</v>
      </c>
      <c r="D212" s="21"/>
      <c r="G212" s="27" t="s">
        <v>2621</v>
      </c>
      <c r="H212" s="141" t="s">
        <v>2735</v>
      </c>
      <c r="J212" s="27" t="s">
        <v>2623</v>
      </c>
      <c r="K212" s="140"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2020-12-28T03:11:34Z</cp:lastPrinted>
  <dcterms:created xsi:type="dcterms:W3CDTF">2020-10-14T21:57:42Z</dcterms:created>
  <dcterms:modified xsi:type="dcterms:W3CDTF">2020-12-28T03:11:42Z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