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<sst xmlns="http://schemas.openxmlformats.org/spreadsheetml/2006/main" count="3232" uniqueCount="2723">
  <si>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</si>
  <si>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</si>
  <si>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</si>
  <si>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</si>
  <si>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</si>
  <si>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</si>
  <si>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</si>
  <si>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</si>
  <si>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</si>
  <si>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</si>
  <si>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</si>
  <si>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</si>
  <si>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</si>
  <si>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</si>
  <si>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</si>
  <si>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</si>
  <si>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</si>
  <si>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</si>
  <si>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</si>
  <si>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</si>
  <si>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</si>
  <si>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</si>
  <si>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</si>
  <si>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</si>
  <si>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</si>
  <si>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</si>
  <si>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</si>
  <si>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</si>
  <si>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</si>
  <si>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</si>
  <si>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</si>
  <si>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</si>
  <si>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</si>
  <si>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</si>
  <si>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</si>
  <si>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</si>
  <si>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</si>
  <si>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</si>
  <si>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</si>
  <si>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</si>
  <si>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</si>
  <si>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</si>
  <si>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</si>
  <si>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</si>
  <si>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</si>
  <si>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</si>
  <si>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</si>
  <si>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</si>
  <si>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</si>
  <si>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</si>
  <si>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</si>
  <si>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</si>
  <si>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</si>
  <si>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</si>
  <si>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</si>
  <si>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</si>
  <si>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</si>
  <si>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</si>
  <si>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</si>
  <si>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</si>
  <si>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</si>
  <si>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</si>
  <si>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</si>
  <si>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</si>
  <si>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</si>
  <si>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</si>
  <si>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</si>
  <si>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</si>
  <si>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</si>
  <si>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</si>
  <si>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</si>
  <si>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</si>
  <si>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</si>
  <si>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</si>
  <si>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</si>
  <si>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</si>
  <si>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</si>
  <si>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</si>
  <si>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</si>
  <si>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</si>
  <si>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</si>
  <si>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</si>
  <si>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</si>
  <si>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</si>
  <si>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</si>
  <si>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</si>
  <si>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</si>
  <si>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</si>
  <si>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</si>
  <si>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</si>
  <si>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</si>
  <si>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</si>
  <si>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</si>
  <si>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</si>
  <si>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</si>
  <si>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</si>
  <si>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</si>
  <si>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</si>
  <si>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</si>
  <si>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</si>
  <si>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</si>
  <si>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</si>
  <si>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</si>
  <si>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</si>
  <si>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</si>
  <si>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</si>
  <si>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</si>
  <si>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</si>
  <si>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</si>
  <si>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</si>
  <si>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</si>
  <si>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</si>
  <si>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</si>
  <si>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</si>
  <si>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</si>
  <si>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</si>
  <si>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</si>
  <si>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</si>
  <si>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</si>
  <si>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</si>
  <si>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</si>
  <si>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</si>
  <si>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</si>
  <si>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</si>
  <si>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</si>
  <si>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</si>
  <si>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</si>
  <si>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</si>
  <si>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</si>
  <si>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</si>
  <si>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</si>
  <si>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</si>
  <si>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</si>
  <si>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</si>
  <si>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</si>
  <si>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</si>
  <si>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</si>
  <si>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</si>
  <si>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</si>
  <si>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</si>
  <si>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</si>
  <si>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</si>
  <si>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</si>
  <si>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</si>
  <si>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</si>
  <si>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</si>
  <si>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</si>
  <si>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</si>
  <si>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</si>
  <si>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</si>
  <si>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</si>
  <si>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</si>
  <si>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</si>
  <si>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</si>
  <si>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</si>
  <si>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</si>
  <si>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</si>
  <si>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</si>
  <si>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</si>
  <si>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</si>
  <si>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</si>
  <si>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</si>
  <si>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</si>
  <si>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</si>
  <si>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</si>
  <si>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</si>
  <si>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</si>
  <si>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</si>
  <si>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</si>
  <si>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</si>
  <si>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</si>
  <si>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</si>
  <si>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</si>
  <si>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</si>
  <si>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</si>
  <si>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</si>
  <si>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</si>
  <si>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</si>
  <si>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</si>
  <si>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</si>
  <si>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</si>
  <si>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</si>
  <si>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</si>
  <si>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</si>
  <si>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</si>
  <si>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</si>
  <si>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</si>
  <si>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</si>
  <si>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</si>
  <si>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</si>
  <si>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</si>
  <si>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</si>
  <si>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</si>
  <si>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</si>
  <si>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</si>
  <si>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</si>
  <si>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</si>
  <si>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</si>
  <si>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</si>
  <si>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</si>
  <si>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</si>
  <si>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</si>
  <si>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</si>
  <si>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</si>
  <si>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</si>
  <si>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</si>
  <si>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</si>
  <si>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</si>
  <si>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</si>
  <si>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</si>
  <si>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</si>
  <si>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</si>
  <si>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</si>
  <si>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</si>
  <si>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</si>
  <si>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</si>
  <si>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</si>
  <si>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</si>
  <si>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</si>
  <si>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</si>
  <si>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</si>
  <si>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</si>
  <si>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</si>
  <si>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</si>
  <si>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</si>
  <si>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</si>
  <si>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</si>
  <si>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</si>
  <si>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</si>
  <si>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</si>
  <si>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</si>
  <si>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</si>
  <si>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</si>
  <si>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</si>
  <si>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</si>
  <si>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</si>
  <si>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</si>
  <si>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</si>
  <si>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</si>
  <si>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</si>
  <si>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</si>
  <si>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</si>
  <si>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</si>
  <si>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</si>
  <si>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</si>
  <si>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</si>
  <si>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</si>
  <si>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</si>
  <si>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</si>
  <si>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</si>
  <si>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</si>
  <si>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</si>
  <si>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</si>
  <si>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</si>
  <si>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</si>
  <si>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</si>
  <si>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</si>
  <si>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</si>
  <si>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</si>
  <si>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</si>
  <si>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</si>
  <si>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</si>
  <si>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</si>
  <si>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</si>
  <si>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</si>
  <si>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</si>
  <si>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</si>
  <si>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</si>
  <si>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</si>
  <si>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</si>
  <si>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</si>
  <si>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</si>
  <si>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</si>
  <si>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</si>
  <si>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</si>
  <si>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</si>
  <si>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</si>
  <si>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</si>
  <si>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</si>
  <si>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</si>
  <si>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</si>
  <si>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</si>
  <si>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</si>
  <si>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</si>
  <si>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</si>
  <si>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</si>
  <si>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</si>
  <si>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</si>
  <si>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</si>
  <si>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</si>
  <si>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</si>
  <si>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</si>
  <si>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</si>
  <si>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</si>
  <si>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</si>
  <si>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</si>
  <si>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</si>
  <si>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</si>
  <si>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</si>
  <si>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</si>
  <si>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</si>
  <si>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</si>
  <si>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</si>
  <si>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</si>
  <si>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</si>
  <si>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</si>
  <si>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</si>
  <si>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</si>
  <si>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</si>
  <si>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</si>
  <si>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</si>
  <si>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</si>
  <si>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</si>
  <si>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</si>
  <si>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</si>
  <si>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</si>
  <si>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</si>
  <si>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</si>
  <si>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</si>
  <si>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</si>
  <si>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</si>
  <si>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</si>
  <si>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</si>
  <si>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</si>
  <si>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</si>
  <si>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</si>
  <si>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</si>
  <si>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</si>
  <si>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</si>
  <si>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</si>
  <si>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</si>
  <si>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</si>
  <si>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</si>
  <si>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</si>
  <si>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</si>
  <si>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</si>
  <si>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</si>
  <si>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</si>
  <si>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</si>
  <si>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</si>
  <si>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</si>
  <si>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</si>
  <si>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</si>
  <si>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</si>
  <si>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</si>
  <si>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</si>
  <si>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</si>
  <si>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</si>
  <si>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</si>
  <si>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</si>
  <si>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</si>
  <si>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</si>
  <si>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</si>
  <si>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</si>
  <si>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</si>
  <si>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</si>
  <si>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</si>
  <si>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</si>
  <si>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</si>
  <si>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</si>
  <si>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</si>
  <si>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</si>
  <si>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</si>
  <si>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</si>
  <si>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</si>
  <si>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</si>
  <si>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</si>
  <si>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</si>
  <si>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</si>
  <si>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</si>
  <si>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</si>
  <si>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</si>
  <si>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</si>
  <si>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</si>
  <si>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</si>
  <si>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</si>
  <si>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</si>
  <si>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</si>
  <si>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</si>
  <si>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</si>
  <si>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</si>
  <si>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</si>
  <si>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</si>
  <si>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</si>
  <si>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</si>
  <si>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</si>
  <si>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</si>
  <si>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</si>
  <si>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</si>
  <si>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</si>
  <si>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</si>
  <si>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</si>
  <si>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</si>
  <si>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</si>
  <si>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</si>
  <si>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</si>
  <si>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</si>
  <si>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</si>
  <si>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</si>
  <si>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</si>
  <si>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</si>
  <si>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</si>
  <si>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</si>
  <si>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</si>
  <si>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</si>
  <si>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</si>
  <si>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</si>
  <si>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</si>
  <si>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</si>
  <si>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</si>
  <si>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</si>
  <si>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</si>
  <si>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</si>
  <si>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</si>
  <si>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</si>
  <si>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</si>
  <si>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</si>
  <si>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</si>
  <si>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</si>
  <si>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</si>
  <si>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</si>
  <si>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</si>
  <si>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</si>
  <si>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</si>
  <si>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</si>
  <si>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</si>
  <si>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</si>
  <si>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</si>
  <si>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</si>
  <si>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</si>
  <si>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</si>
  <si>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</si>
  <si>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</si>
  <si>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</si>
  <si>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</si>
  <si>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</si>
  <si>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</si>
  <si>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</si>
  <si>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</si>
  <si>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</si>
  <si>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</si>
  <si>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</si>
  <si>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</si>
  <si>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</si>
  <si>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</si>
  <si>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</si>
  <si>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</si>
  <si>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</si>
  <si>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</si>
  <si>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</si>
  <si>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</si>
  <si>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</si>
  <si>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</si>
  <si>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</si>
  <si>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</si>
  <si>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</si>
  <si>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</si>
  <si>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</si>
  <si>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</si>
  <si>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</si>
  <si>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</si>
  <si>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</si>
  <si>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</si>
  <si>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</si>
  <si>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</si>
  <si>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</si>
  <si>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</si>
  <si>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</si>
  <si>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</si>
  <si>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</si>
  <si>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</si>
  <si>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</si>
  <si>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</si>
  <si>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</si>
  <si>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</si>
  <si>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</si>
  <si>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</si>
  <si>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</si>
  <si>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</si>
  <si>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</si>
  <si>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</si>
  <si>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</si>
  <si>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</si>
  <si>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</si>
  <si>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</si>
  <si>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</si>
  <si>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</si>
  <si>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</si>
  <si>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</si>
  <si>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</si>
  <si>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</si>
  <si>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</si>
  <si>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</si>
  <si>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</si>
  <si>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</si>
  <si>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</si>
  <si>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</si>
  <si>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</si>
  <si>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</si>
  <si>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</si>
  <si>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</si>
  <si>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</si>
  <si>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</si>
  <si>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</si>
  <si>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</si>
  <si>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</si>
  <si>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</si>
  <si>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</si>
  <si>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</si>
  <si>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</si>
  <si>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</si>
  <si>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</si>
  <si>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</si>
  <si>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</si>
  <si>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</si>
  <si>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</si>
  <si>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</si>
  <si>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</si>
  <si>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</si>
  <si>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</si>
  <si>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</si>
  <si>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</si>
  <si>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</si>
  <si>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</si>
  <si>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</si>
  <si>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</si>
  <si>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</si>
  <si>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</si>
  <si>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</si>
  <si>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</si>
  <si>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</si>
  <si>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</si>
  <si>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</si>
  <si>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</si>
  <si>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</si>
  <si>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</si>
  <si>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</si>
  <si>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</si>
  <si>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</si>
  <si>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</si>
  <si>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</si>
  <si>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</si>
  <si>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</si>
  <si>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</si>
  <si>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</si>
  <si>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</si>
  <si>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</si>
  <si>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</si>
  <si>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</si>
  <si>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</si>
  <si>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</si>
  <si>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</si>
  <si>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</si>
  <si>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</si>
  <si>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</si>
  <si>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</si>
  <si>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</si>
  <si>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</si>
  <si>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</si>
  <si>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</si>
  <si>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</si>
  <si>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</si>
  <si>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</si>
  <si>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</si>
  <si>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</si>
  <si>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</si>
  <si>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</si>
  <si>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</si>
  <si>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</si>
  <si>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</si>
  <si>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</si>
  <si>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</si>
  <si>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</si>
  <si>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</si>
  <si>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</si>
  <si>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</si>
  <si>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</si>
  <si>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</si>
  <si>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</si>
  <si>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</si>
  <si>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</si>
  <si>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</si>
  <si>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</si>
  <si>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</si>
  <si>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</si>
  <si>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</si>
  <si>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</si>
  <si>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</si>
  <si>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</si>
  <si>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</si>
  <si>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</si>
  <si>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</si>
  <si>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</si>
  <si>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</si>
  <si>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</si>
  <si>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</si>
  <si>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</si>
  <si>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</si>
  <si>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</si>
  <si>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</si>
  <si>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</si>
  <si>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</si>
  <si>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</si>
  <si>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</si>
  <si>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</si>
  <si>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</si>
  <si>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</si>
  <si>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</si>
  <si>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</si>
  <si>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</si>
  <si>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</si>
  <si>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</si>
  <si>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</si>
  <si>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</si>
  <si>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</si>
  <si>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</si>
  <si>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</si>
  <si>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</si>
  <si>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</si>
  <si>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</si>
  <si>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</si>
  <si>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</si>
  <si>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</si>
  <si>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</si>
  <si>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</si>
  <si>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</si>
  <si>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</si>
  <si>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</si>
  <si>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</si>
  <si>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</si>
  <si>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</si>
  <si>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</si>
  <si>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</si>
  <si>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</si>
  <si>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</si>
  <si>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</si>
  <si>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</si>
  <si>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</si>
  <si>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</si>
  <si>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</si>
  <si>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</si>
  <si>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</si>
  <si>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</si>
  <si>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</si>
  <si>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</si>
  <si>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</si>
  <si>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</si>
  <si>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</si>
  <si>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</si>
  <si>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</si>
  <si>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</si>
  <si>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</si>
  <si>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</si>
  <si>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</si>
  <si>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</si>
  <si>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</si>
  <si>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</si>
  <si>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</si>
  <si>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</si>
  <si>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</si>
  <si>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</si>
  <si>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</si>
  <si>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</si>
  <si>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</si>
  <si>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</si>
  <si>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</si>
  <si>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</si>
  <si>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</si>
  <si>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</si>
  <si>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</si>
  <si>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</si>
  <si>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</si>
  <si>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</si>
  <si>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</si>
  <si>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</si>
  <si>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</si>
  <si>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</si>
  <si>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</si>
  <si>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</si>
  <si>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</si>
  <si>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</si>
  <si>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</si>
  <si>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</si>
  <si>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</si>
  <si>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</si>
  <si>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</si>
  <si>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</si>
  <si>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</si>
  <si>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</si>
  <si>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</si>
  <si>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</si>
  <si>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</si>
  <si>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</si>
  <si>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</si>
  <si>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</si>
  <si>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</si>
  <si>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</si>
  <si>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</si>
  <si>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</si>
  <si>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</si>
  <si>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</si>
  <si>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</si>
  <si>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</si>
  <si>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</si>
  <si>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</si>
  <si>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</si>
  <si>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</si>
  <si>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</si>
  <si>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</si>
  <si>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</si>
  <si>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</si>
  <si>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</si>
  <si>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</si>
  <si>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</si>
  <si>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</si>
  <si>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</si>
  <si>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</si>
  <si>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</si>
  <si>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</si>
  <si>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</si>
  <si>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</si>
  <si>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</si>
  <si>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</si>
  <si>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</si>
  <si>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</si>
  <si>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</si>
  <si>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</si>
  <si>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</si>
  <si>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</si>
  <si>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</si>
  <si>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</si>
  <si>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</si>
  <si>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</si>
  <si>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</si>
  <si>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</si>
  <si>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</si>
  <si>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</si>
  <si>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</si>
  <si>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</si>
  <si>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</si>
  <si>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</si>
  <si>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</si>
  <si>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</si>
  <si>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</si>
  <si>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</si>
  <si>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</si>
  <si>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</si>
  <si>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</si>
  <si>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</si>
  <si>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</si>
  <si>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</si>
  <si>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</si>
  <si>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</si>
  <si>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</si>
  <si>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</si>
  <si>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</si>
  <si>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</si>
  <si>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</si>
  <si>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</si>
  <si>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</si>
  <si>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</si>
  <si>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</si>
  <si>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</si>
  <si>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</si>
  <si>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</si>
  <si>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</si>
  <si>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</si>
  <si>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</si>
  <si>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</si>
  <si>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</si>
  <si>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</si>
  <si>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</si>
  <si>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</si>
  <si>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</si>
  <si>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</si>
  <si>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</si>
  <si>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</si>
  <si>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</si>
  <si>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</si>
  <si>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</si>
  <si>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</si>
  <si>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</si>
  <si>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</si>
  <si>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</si>
  <si>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</si>
  <si>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</si>
  <si>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</si>
  <si>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</si>
  <si>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</si>
  <si>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</si>
  <si>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</si>
  <si>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</si>
  <si>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</si>
  <si>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</si>
  <si>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</si>
  <si>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</si>
  <si>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</si>
  <si>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</si>
  <si>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</si>
  <si>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</si>
  <si>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</si>
  <si>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</si>
  <si>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</si>
  <si>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</si>
  <si>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</si>
  <si>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</si>
  <si>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</si>
  <si>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</si>
  <si>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</si>
  <si>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</si>
  <si>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</si>
  <si>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</si>
  <si>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</si>
  <si>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</si>
  <si>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</si>
  <si>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</si>
  <si>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</si>
  <si>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</si>
  <si>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</si>
  <si>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</si>
  <si>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</si>
  <si>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</si>
  <si>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</si>
  <si>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</si>
  <si>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</si>
  <si>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</si>
  <si>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</si>
  <si>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</si>
  <si>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</si>
  <si>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</si>
  <si>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</si>
  <si>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</si>
  <si>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</si>
  <si>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</si>
  <si>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</si>
  <si>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</si>
  <si>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</si>
  <si>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</si>
  <si>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</si>
  <si>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</si>
  <si>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</si>
  <si>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</si>
  <si>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</si>
  <si>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</si>
  <si>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</si>
  <si>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</si>
  <si>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</si>
  <si>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</si>
  <si>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</si>
  <si>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</si>
  <si>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</si>
  <si>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</si>
  <si>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</si>
  <si>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</si>
  <si>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</si>
  <si>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</si>
  <si>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</si>
  <si>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</si>
  <si>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</si>
  <si>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</si>
  <si>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</si>
  <si>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</si>
  <si>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</si>
  <si>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</si>
  <si>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</si>
  <si>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</si>
  <si>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</si>
  <si>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</si>
  <si>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</si>
  <si>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</si>
  <si>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</si>
  <si>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</si>
  <si>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</si>
  <si>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</si>
  <si>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</si>
  <si>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</si>
  <si>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</si>
  <si>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</si>
  <si>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</si>
  <si>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</si>
  <si>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</si>
  <si>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</si>
  <si>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</si>
  <si>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</si>
  <si>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</si>
  <si>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</si>
  <si>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</si>
  <si>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</si>
  <si>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</si>
  <si>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</si>
  <si>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</si>
  <si>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</si>
  <si>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</si>
  <si>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</si>
  <si>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</si>
  <si>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</si>
  <si>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</si>
  <si>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</si>
  <si>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</si>
  <si>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</si>
  <si>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</si>
  <si>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</si>
  <si>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</si>
  <si>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</si>
  <si>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</si>
  <si>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</si>
  <si>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</si>
  <si>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</si>
  <si>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</si>
  <si>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</si>
  <si>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</si>
  <si>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</si>
  <si>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</si>
  <si>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</si>
  <si>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</si>
  <si>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</si>
  <si>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</si>
  <si>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</si>
  <si>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</si>
  <si>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</si>
  <si>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</si>
  <si>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</si>
  <si>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</si>
  <si>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</si>
  <si>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</si>
  <si>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</si>
  <si>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</si>
  <si>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</si>
  <si>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</si>
  <si>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</si>
  <si>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</si>
  <si>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</si>
  <si>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</si>
  <si>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</si>
  <si>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</si>
  <si>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</si>
  <si>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</si>
  <si>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</si>
  <si>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</si>
  <si>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</si>
  <si>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</si>
  <si>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</si>
  <si>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</si>
  <si>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</si>
  <si>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</si>
  <si>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</si>
  <si>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</si>
  <si>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</si>
  <si>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</si>
  <si>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</si>
  <si>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</si>
  <si>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</si>
  <si>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</si>
  <si>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</si>
  <si>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</si>
  <si>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</si>
  <si>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</si>
  <si>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</si>
  <si>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</si>
  <si>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</si>
  <si>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</si>
  <si>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</si>
  <si>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</si>
  <si>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</si>
  <si>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</si>
  <si>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</si>
  <si>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</si>
  <si>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</si>
  <si>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</si>
  <si>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</si>
  <si>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</si>
  <si>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</si>
  <si>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</si>
  <si>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</si>
  <si>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</si>
  <si>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</si>
  <si>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</si>
  <si>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</si>
  <si>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</si>
  <si>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</si>
  <si>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</si>
  <si>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</si>
  <si>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</si>
  <si>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</si>
  <si>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</si>
  <si>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</si>
  <si>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</si>
  <si>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</si>
  <si>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</si>
  <si>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</si>
  <si>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</si>
  <si>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</si>
  <si>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</si>
  <si>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</si>
  <si>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</si>
  <si>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</si>
  <si>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</si>
  <si>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</si>
  <si>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</si>
  <si>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</si>
  <si>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</si>
  <si>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</si>
  <si>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</si>
  <si>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</si>
  <si>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</si>
  <si>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</si>
  <si>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</si>
  <si>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</si>
  <si>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</si>
  <si>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</si>
  <si>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</si>
  <si>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</si>
  <si>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</si>
  <si>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</si>
  <si>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</si>
  <si>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</si>
  <si>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</si>
  <si>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</si>
  <si>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</si>
  <si>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</si>
  <si>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</si>
  <si>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</si>
  <si>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</si>
  <si>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</si>
  <si>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</si>
  <si>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</si>
  <si>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</si>
  <si>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</si>
  <si>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</si>
  <si>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</si>
  <si>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</si>
  <si>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</si>
  <si>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</si>
  <si>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</si>
  <si>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</si>
  <si>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</si>
  <si>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</si>
  <si>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</si>
  <si>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</si>
  <si>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</si>
  <si>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</si>
  <si>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</si>
  <si>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</si>
  <si>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</si>
  <si>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</si>
  <si>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</si>
  <si>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</si>
  <si>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</si>
  <si>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</si>
  <si>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</si>
  <si>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</si>
  <si>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</si>
  <si>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</si>
  <si>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</si>
  <si>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</si>
  <si>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</si>
  <si>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</si>
  <si>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</si>
  <si>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</si>
  <si>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</si>
  <si>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</si>
  <si>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</si>
  <si>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</si>
  <si>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</si>
  <si>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</si>
  <si>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</si>
  <si>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</si>
  <si>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</si>
  <si>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</si>
  <si>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</si>
  <si>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</si>
  <si>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</si>
  <si>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</si>
  <si>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</si>
  <si>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</si>
  <si>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</si>
  <si>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</si>
  <si>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</si>
  <si>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</si>
  <si>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</si>
  <si>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</si>
  <si>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</si>
  <si>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</si>
  <si>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</si>
  <si>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</si>
  <si>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</si>
  <si>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</si>
  <si>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</si>
  <si>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</si>
  <si>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</si>
  <si>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</si>
  <si>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</si>
  <si>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</si>
  <si>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</si>
  <si>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</si>
  <si>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</si>
  <si>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</si>
  <si>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</si>
  <si>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</si>
  <si>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</si>
  <si>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</si>
  <si>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</si>
  <si>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</si>
  <si>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</si>
  <si>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</si>
  <si>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</si>
  <si>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</si>
  <si>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</si>
  <si>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</si>
  <si>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</si>
  <si>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</si>
  <si>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</si>
  <si>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</si>
  <si>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</si>
  <si>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</si>
  <si>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</si>
  <si>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</si>
  <si>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</si>
  <si>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</si>
  <si>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</si>
  <si>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</si>
  <si>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</si>
  <si>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</si>
  <si>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</si>
  <si>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</si>
  <si>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</si>
  <si>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</si>
  <si>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</si>
  <si>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</si>
  <si>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</si>
  <si>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</si>
  <si>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</si>
  <si>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</si>
  <si>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</si>
  <si>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</si>
  <si>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</si>
  <si>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</si>
  <si>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</si>
  <si>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</si>
  <si>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</si>
  <si>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</si>
  <si>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</si>
  <si>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</si>
  <si>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</si>
  <si>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</si>
  <si>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</si>
  <si>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</si>
  <si>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</si>
  <si>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</si>
  <si>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</si>
  <si>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</si>
  <si>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</si>
  <si>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</si>
  <si>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</si>
  <si>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</si>
  <si>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</si>
  <si>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</si>
  <si>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</si>
  <si>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</si>
  <si>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</si>
  <si>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</si>
  <si>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</si>
  <si>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</si>
  <si>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</si>
  <si>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</si>
  <si>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</si>
  <si>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</si>
  <si>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</si>
  <si>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</si>
  <si>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</si>
  <si>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</si>
  <si>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</si>
  <si>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</si>
  <si>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</si>
  <si>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</si>
  <si>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</si>
  <si>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</si>
  <si>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</si>
  <si>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</si>
  <si>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</si>
  <si>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</si>
  <si>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</si>
  <si>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</si>
  <si>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</si>
  <si>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</si>
  <si>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</si>
  <si>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</si>
  <si>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</si>
  <si>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</si>
  <si>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</si>
  <si>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</si>
  <si>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</si>
  <si>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</si>
  <si>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</si>
  <si>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</si>
  <si>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</si>
  <si>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</si>
  <si>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</si>
  <si>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</si>
  <si>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</si>
  <si>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</si>
  <si>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</si>
  <si>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</si>
  <si>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</si>
  <si>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</si>
  <si>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</si>
  <si>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</si>
  <si>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</si>
  <si>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</si>
  <si>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</si>
  <si>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</si>
  <si>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</si>
  <si>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</si>
  <si>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</si>
  <si>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</si>
  <si>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</si>
  <si>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</si>
  <si>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</si>
  <si>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</si>
  <si>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</si>
  <si>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</si>
  <si>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</si>
  <si>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</si>
  <si>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</si>
  <si>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</si>
  <si>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</si>
  <si>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</si>
  <si>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</si>
  <si>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</si>
  <si>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</si>
  <si>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</si>
  <si>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</si>
  <si>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</si>
  <si>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</si>
  <si>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</si>
  <si>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</si>
  <si>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</si>
  <si>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</si>
  <si>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</si>
  <si>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</si>
  <si>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</si>
  <si>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</si>
  <si>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</si>
  <si>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</si>
  <si>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</si>
  <si>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</si>
  <si>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</si>
  <si>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</si>
  <si>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</si>
  <si>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</si>
  <si>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</si>
  <si>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</si>
  <si>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</si>
  <si>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</si>
  <si>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</si>
  <si>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</si>
  <si>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</si>
  <si>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</si>
  <si>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</si>
  <si>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</si>
  <si>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</si>
  <si>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</si>
  <si>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</si>
  <si>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</si>
  <si>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</si>
  <si>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</si>
  <si>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</si>
  <si>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</si>
  <si>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</si>
  <si>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</si>
  <si>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</si>
  <si>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</si>
  <si>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</si>
  <si>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</si>
  <si>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</si>
  <si>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</si>
  <si>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</si>
  <si>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</si>
  <si>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</si>
  <si>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</si>
  <si>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</si>
  <si>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</si>
  <si>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</si>
  <si>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</si>
  <si>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</si>
  <si>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</si>
  <si>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</si>
  <si>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</si>
  <si>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</si>
  <si>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</si>
  <si>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</si>
  <si>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</si>
  <si>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</si>
  <si>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</si>
  <si>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</si>
  <si>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</si>
  <si>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</si>
  <si>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</si>
  <si>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</si>
  <si>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</si>
  <si>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</si>
  <si>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</si>
  <si>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</si>
  <si>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</si>
  <si>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</si>
  <si>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</si>
  <si>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</si>
  <si>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</si>
  <si>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</si>
  <si>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</si>
  <si>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</si>
  <si>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</si>
  <si>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</si>
  <si>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</si>
  <si>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</si>
  <si>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</si>
  <si>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</si>
  <si>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</si>
  <si>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</si>
  <si>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</si>
  <si>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</si>
  <si>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</si>
  <si>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</si>
  <si>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</si>
  <si>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</si>
  <si>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</si>
  <si>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</si>
  <si>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</si>
  <si>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</si>
  <si>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</si>
  <si>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</si>
  <si>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</si>
  <si>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</si>
  <si>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</si>
  <si>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</si>
  <si>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</si>
  <si>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</si>
  <si>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</si>
  <si>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</si>
  <si>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</si>
  <si>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</si>
  <si>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</si>
  <si>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</si>
  <si>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</si>
  <si>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</si>
  <si>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</si>
  <si>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</si>
  <si>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</si>
  <si>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</si>
  <si>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</si>
  <si>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</si>
  <si>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</si>
  <si>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</si>
  <si>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</si>
  <si>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</si>
  <si>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</si>
  <si>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</si>
  <si>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</si>
  <si>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</si>
  <si>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</si>
  <si>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</si>
  <si>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</si>
  <si>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</si>
  <si>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</si>
  <si>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</si>
  <si>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</si>
  <si>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</si>
  <si>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</si>
  <si>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</si>
  <si>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</si>
  <si>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</si>
  <si>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</si>
  <si>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</si>
  <si>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</si>
  <si>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</si>
  <si>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</si>
  <si>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</si>
  <si>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</si>
  <si>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</si>
  <si>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</si>
  <si>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</si>
  <si>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</si>
  <si>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</si>
  <si>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</si>
  <si>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</si>
  <si>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</si>
  <si>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</si>
  <si>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</si>
  <si>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</si>
  <si>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</si>
  <si>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</si>
  <si>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</si>
  <si>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</si>
  <si>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</si>
  <si>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</si>
  <si>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</si>
  <si>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</si>
  <si>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</si>
  <si>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</si>
  <si>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</si>
  <si>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</si>
  <si>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</si>
  <si>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</si>
  <si>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</si>
  <si>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</si>
  <si>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</si>
  <si>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</si>
  <si>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</si>
  <si>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</si>
  <si>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</si>
  <si>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</si>
  <si>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</si>
  <si>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</si>
  <si>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</si>
  <si>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</si>
  <si>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</si>
  <si>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</si>
  <si>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</si>
  <si>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</si>
  <si>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</si>
  <si>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</si>
  <si>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</si>
  <si>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</si>
  <si>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</si>
  <si>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</si>
  <si>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</si>
  <si>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</si>
  <si>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</si>
  <si>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</si>
  <si>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</si>
  <si>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</si>
  <si>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</si>
  <si>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</si>
  <si>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</si>
  <si>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</si>
  <si>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</si>
  <si>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</si>
  <si>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</si>
  <si>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</si>
  <si>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</si>
  <si>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</si>
  <si>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</si>
  <si>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</si>
  <si>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</si>
  <si>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</si>
  <si>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</si>
  <si>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</si>
  <si>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</si>
  <si>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</si>
  <si>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</si>
  <si>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</si>
  <si>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</si>
  <si>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</si>
  <si>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</si>
  <si>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</si>
  <si>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</si>
  <si>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</si>
  <si>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</si>
  <si>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</si>
  <si>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</si>
  <si>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</si>
  <si>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</si>
  <si>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</si>
  <si>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</si>
  <si>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</si>
  <si>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</si>
  <si>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</si>
  <si>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</si>
  <si>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</si>
  <si>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</si>
  <si>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</si>
  <si>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</si>
  <si>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</si>
  <si>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</si>
  <si>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</si>
  <si>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</si>
  <si>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</si>
  <si>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</si>
  <si>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</si>
  <si>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</si>
  <si>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</si>
  <si>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</si>
  <si>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</si>
  <si>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</si>
  <si>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</si>
  <si>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</si>
  <si>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</si>
  <si>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</si>
  <si>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</si>
  <si>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</si>
  <si>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</si>
  <si>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</si>
  <si>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</si>
  <si>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</si>
  <si>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</si>
  <si>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</si>
  <si>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</si>
  <si>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</si>
  <si>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</si>
  <si>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</si>
  <si>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</si>
  <si>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</si>
  <si>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</si>
  <si>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</si>
  <si>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</si>
  <si>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</si>
  <si>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</si>
  <si>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</si>
  <si>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</si>
  <si>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</si>
  <si>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</si>
  <si>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</si>
  <si>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</si>
  <si>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</si>
  <si>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</si>
  <si>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</si>
  <si>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</si>
  <si>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</si>
  <si>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</si>
  <si>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</si>
  <si>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</si>
  <si>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</si>
  <si>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</si>
  <si>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</si>
  <si>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</si>
  <si>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</si>
  <si>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</si>
  <si>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</si>
  <si>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</si>
  <si>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</si>
  <si>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</si>
  <si>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</si>
  <si>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</si>
  <si>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</si>
  <si>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</si>
  <si>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</si>
  <si>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</si>
  <si>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</si>
  <si>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</si>
  <si>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</si>
  <si>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</si>
  <si>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</si>
  <si>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</si>
  <si>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</si>
  <si>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</si>
  <si>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</si>
  <si>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</si>
  <si>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</si>
  <si>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</si>
  <si>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</si>
  <si>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</si>
  <si>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</si>
  <si>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</si>
  <si>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</si>
  <si>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</si>
  <si>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</si>
  <si>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</si>
  <si>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</si>
  <si>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</si>
  <si>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</si>
  <si>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</si>
  <si>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</si>
  <si>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</si>
  <si>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</si>
  <si>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</si>
  <si>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</si>
  <si>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</si>
  <si>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</si>
  <si>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</si>
  <si>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</si>
  <si>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</si>
  <si>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</si>
  <si>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</si>
  <si>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</si>
  <si>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</si>
  <si>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</si>
  <si>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</si>
  <si>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</si>
  <si>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</si>
  <si>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</si>
  <si>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</si>
  <si>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</si>
  <si>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</si>
  <si>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</si>
  <si>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</si>
  <si>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</si>
  <si>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</si>
  <si>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</si>
  <si>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</si>
  <si>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</si>
  <si>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</si>
  <si>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</si>
  <si>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</si>
  <si>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</si>
  <si>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</si>
  <si>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</si>
  <si>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</si>
  <si>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</si>
  <si>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</si>
  <si>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</si>
  <si>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</si>
  <si>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</si>
  <si>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</si>
  <si>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</si>
  <si>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</si>
  <si>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</si>
  <si>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</si>
  <si>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</si>
  <si>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</si>
  <si>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</si>
  <si>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</si>
  <si>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</si>
  <si>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</si>
  <si>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</si>
  <si>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</si>
  <si>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</si>
  <si>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</si>
  <si>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</si>
  <si>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</si>
  <si>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</si>
  <si>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</si>
  <si>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</si>
  <si>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</si>
  <si>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</si>
  <si>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</si>
  <si>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</si>
  <si>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</si>
  <si>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</si>
  <si>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</si>
  <si>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</si>
  <si>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</si>
  <si>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</si>
  <si>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</si>
  <si>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</si>
  <si>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</si>
  <si>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</si>
  <si>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</si>
  <si>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</si>
  <si>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</si>
  <si>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</si>
  <si>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</si>
  <si>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</si>
  <si>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</si>
  <si>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</si>
  <si>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</si>
  <si>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</si>
  <si>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</si>
  <si>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</si>
  <si>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</si>
  <si>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</si>
  <si>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</si>
  <si>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</si>
  <si>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</si>
  <si>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</si>
  <si>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</si>
  <si>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</si>
  <si>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</si>
  <si>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</si>
  <si>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</si>
  <si>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</si>
  <si>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</si>
  <si>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</si>
  <si>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</si>
  <si>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</si>
  <si>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</si>
  <si>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</si>
  <si>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</si>
  <si>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</si>
  <si>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</si>
  <si>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</si>
  <si>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</si>
  <si>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</si>
  <si>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</si>
  <si>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</si>
  <si>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</si>
  <si>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</si>
  <si>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</si>
  <si>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</si>
  <si>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</si>
  <si>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</si>
  <si>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</si>
  <si>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</si>
  <si>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</si>
  <si>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</si>
  <si>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</si>
  <si>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</si>
  <si>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</si>
  <si>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</si>
  <si>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</si>
  <si>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</si>
  <si>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</si>
  <si>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</si>
  <si>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</si>
  <si>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</si>
  <si>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</si>
  <si>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</si>
  <si>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</si>
  <si>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</si>
  <si>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</si>
  <si>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</si>
  <si>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</si>
  <si>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</si>
  <si>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</si>
  <si>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</si>
  <si>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</si>
  <si>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</si>
  <si>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</si>
  <si>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</si>
  <si>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</si>
  <si>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</si>
  <si>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</si>
  <si>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</si>
  <si>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</si>
  <si>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</si>
  <si>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</si>
  <si>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</si>
  <si>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</si>
  <si>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</si>
  <si>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</si>
  <si>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</si>
  <si>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</si>
  <si>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</si>
  <si>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</si>
  <si>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</si>
  <si>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</si>
  <si>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</si>
  <si>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</si>
  <si>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</si>
  <si>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</si>
  <si>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</si>
  <si>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</si>
  <si>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</si>
  <si>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</si>
  <si>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</si>
  <si>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</si>
  <si>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</si>
  <si>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</si>
  <si>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</si>
  <si>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</si>
  <si>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</si>
  <si>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</si>
  <si>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</si>
  <si>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</si>
  <si>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</si>
  <si>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</si>
  <si>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</si>
  <si>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</si>
  <si>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</si>
  <si>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</si>
  <si>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</si>
  <si>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</si>
  <si>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</si>
  <si>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</si>
  <si>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</si>
  <si>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</si>
  <si>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</si>
  <si>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</si>
  <si>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</si>
  <si>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</si>
  <si>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</si>
  <si>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</si>
  <si>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</si>
  <si>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</si>
  <si>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</si>
  <si>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</si>
  <si>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</si>
  <si>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</si>
  <si>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</si>
  <si>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</si>
  <si>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</si>
  <si>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</si>
  <si>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</si>
  <si>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</si>
  <si>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</si>
  <si>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</si>
  <si>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</si>
  <si>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</si>
  <si>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</si>
  <si>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</si>
  <si>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</si>
  <si>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</si>
  <si>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</si>
  <si>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</si>
  <si>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</si>
  <si>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</si>
  <si>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</si>
  <si>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</si>
  <si>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</si>
  <si>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</si>
  <si>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</si>
  <si>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</si>
  <si>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</si>
  <si>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</si>
  <si>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</si>
  <si>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</si>
  <si>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</si>
  <si>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</si>
  <si>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</si>
  <si>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</si>
  <si>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</si>
  <si>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</si>
  <si>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</si>
  <si>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</si>
  <si>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</si>
  <si>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</si>
  <si>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</si>
  <si>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</si>
  <si>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</si>
  <si>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</si>
  <si>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</si>
  <si>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</si>
  <si>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</si>
  <si>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</si>
  <si>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</si>
  <si>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</si>
  <si>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</si>
  <si>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</si>
  <si>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</si>
  <si>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</si>
  <si>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</si>
  <si>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</si>
  <si>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</si>
  <si>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</si>
  <si>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</si>
  <si>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</si>
  <si>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</si>
  <si>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</si>
  <si>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</si>
  <si>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</si>
  <si>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</si>
  <si>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</si>
  <si>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</si>
  <si>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</si>
  <si>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</si>
  <si>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</si>
  <si>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</si>
  <si>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</si>
  <si>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</si>
  <si>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</si>
  <si>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</si>
  <si>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</si>
  <si>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</si>
  <si>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</si>
  <si>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</si>
  <si>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</si>
  <si>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</si>
  <si>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</si>
  <si>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</si>
  <si>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</si>
  <si>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</si>
  <si>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</si>
  <si>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</si>
  <si>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</si>
  <si>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</si>
  <si>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</si>
  <si>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</si>
  <si>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</si>
  <si>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</si>
  <si>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</si>
  <si>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</si>
  <si>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</si>
  <si>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</si>
  <si>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</si>
  <si>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</si>
  <si>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</si>
  <si>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</si>
  <si>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</si>
  <si>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</si>
  <si>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</si>
  <si>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</si>
  <si>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</si>
  <si>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</si>
  <si>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</si>
  <si>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</si>
  <si>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</si>
  <si>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</si>
  <si>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</si>
  <si>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</si>
  <si>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</si>
  <si>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</si>
  <si>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</si>
  <si>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</si>
  <si>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</si>
  <si>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</si>
  <si>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</si>
  <si>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</si>
  <si>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</si>
  <si>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</si>
  <si>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</si>
  <si>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</si>
  <si>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</si>
  <si>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</si>
  <si>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</si>
  <si>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</si>
  <si>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</si>
  <si>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</si>
  <si>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</si>
  <si>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</si>
  <si>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</si>
  <si>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</si>
  <si>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</si>
  <si>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</si>
  <si>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</si>
  <si>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</si>
  <si>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</si>
  <si>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</si>
  <si>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</si>
  <si>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</si>
  <si>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</si>
  <si>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</si>
  <si>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</si>
  <si>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</si>
  <si>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</si>
  <si>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</si>
  <si>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</si>
  <si>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</si>
  <si>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</si>
  <si>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</si>
  <si>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</si>
  <si>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</si>
  <si>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</si>
  <si>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</si>
  <si>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</si>
  <si>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</si>
  <si>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</si>
  <si>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</si>
  <si>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</si>
  <si>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</si>
  <si>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</si>
  <si>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</si>
  <si>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</si>
  <si>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</si>
  <si>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</si>
  <si>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</si>
  <si>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</si>
  <si>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</si>
  <si>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</si>
  <si>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</si>
  <si>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</si>
  <si>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</si>
  <si>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</si>
  <si>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</si>
  <si>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</si>
  <si>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</si>
  <si>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</si>
  <si>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</si>
  <si>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</si>
  <si>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</si>
  <si>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</si>
  <si>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</si>
  <si>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</si>
  <si>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</si>
  <si>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</si>
  <si>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</si>
  <si>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</si>
  <si>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</si>
  <si>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</si>
  <si>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</si>
  <si>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</si>
  <si>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</si>
  <si>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</si>
  <si>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</si>
  <si>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</si>
  <si>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</si>
  <si>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</si>
  <si>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</si>
  <si>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</si>
  <si>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</si>
  <si>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</si>
  <si>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</si>
  <si>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</si>
  <si>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</si>
  <si>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</si>
  <si>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</si>
  <si>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</si>
  <si>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</si>
  <si>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</si>
  <si>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</si>
  <si>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</si>
  <si>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</si>
  <si>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</si>
  <si>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</si>
  <si>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</si>
  <si>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</si>
  <si>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</si>
  <si>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</si>
  <si>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</si>
  <si>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</si>
  <si>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</si>
  <si>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</si>
  <si>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</si>
  <si>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</si>
  <si>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</si>
  <si>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</si>
  <si>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</si>
  <si>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</si>
  <si>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</si>
  <si>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</si>
  <si>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</si>
  <si>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</si>
  <si>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</si>
  <si>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</si>
  <si>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</si>
  <si>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</si>
  <si>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</si>
  <si>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</si>
  <si>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</si>
  <si>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</si>
  <si>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</si>
  <si>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</si>
  <si>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</si>
  <si>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</si>
  <si>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</si>
  <si>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</si>
  <si>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</si>
  <si>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</si>
  <si>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</si>
  <si>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</si>
  <si>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</si>
  <si>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</si>
  <si>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</si>
  <si>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</si>
  <si>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</si>
  <si>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</si>
  <si>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</si>
  <si>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</si>
  <si>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</si>
  <si>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</si>
  <si>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</si>
  <si>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</si>
  <si>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</si>
  <si>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</si>
  <si>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</si>
  <si>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</si>
  <si>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</si>
  <si>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</si>
  <si>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</si>
  <si>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</si>
  <si>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</si>
  <si>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</si>
  <si>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</si>
  <si>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</si>
  <si>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</si>
  <si>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</si>
  <si>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</si>
  <si>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</si>
  <si>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</si>
  <si>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</si>
  <si>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</si>
  <si>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</si>
  <si>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</si>
  <si>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</si>
  <si>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</si>
  <si>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</si>
  <si>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</si>
  <si>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</si>
  <si>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</si>
  <si>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</si>
  <si>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</si>
  <si>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</si>
  <si>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</si>
  <si>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</si>
  <si>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</si>
  <si>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</si>
  <si>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</si>
  <si>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</si>
  <si>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</si>
  <si>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</si>
  <si>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</si>
  <si>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</si>
  <si>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</si>
  <si>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</si>
  <si>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</si>
  <si>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</si>
  <si>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</si>
  <si>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</si>
  <si>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</si>
  <si>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</si>
  <si>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</si>
  <si>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</si>
  <si>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</si>
  <si>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</si>
  <si>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</si>
  <si>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</si>
  <si>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</si>
  <si>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</si>
  <si>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</si>
  <si>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</si>
  <si>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</si>
  <si>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</si>
  <si>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</si>
  <si>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</si>
  <si>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</si>
  <si>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</si>
  <si>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</si>
  <si>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</si>
  <si>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</si>
  <si>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</si>
  <si>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</si>
  <si>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</si>
  <si>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</si>
  <si>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</si>
  <si>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</si>
  <si>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</si>
  <si>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</si>
  <si>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</si>
  <si>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</si>
  <si>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</si>
  <si>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</si>
  <si>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</si>
  <si>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</si>
  <si>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</si>
  <si>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</si>
  <si>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</si>
  <si>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</si>
  <si>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</si>
  <si>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</si>
  <si>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</si>
  <si>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</si>
  <si>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</si>
  <si>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</si>
  <si>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</si>
  <si>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</si>
  <si>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</si>
  <si>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</si>
  <si>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</si>
  <si>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</si>
  <si>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</si>
  <si>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</si>
  <si>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</si>
  <si>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</si>
  <si>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</si>
  <si>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</si>
  <si>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</si>
  <si>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</si>
  <si>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</si>
  <si>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</si>
  <si>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</si>
  <si>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</si>
  <si>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</si>
  <si>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</si>
  <si>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</si>
  <si>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</si>
  <si>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</si>
  <si>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</si>
  <si>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</si>
  <si>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</si>
  <si>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</si>
  <si>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</si>
  <si>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</si>
  <si>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</si>
  <si>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</si>
  <si>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</si>
  <si>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</si>
  <si>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</si>
  <si>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</si>
  <si>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</si>
  <si>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</si>
  <si>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</si>
  <si>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</si>
  <si>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</si>
  <si>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</si>
  <si>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</si>
  <si>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</si>
  <si>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</si>
  <si>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</si>
  <si>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</si>
  <si>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</si>
  <si>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</si>
  <si>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</si>
  <si>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</si>
  <si>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</si>
  <si>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</si>
  <si>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</si>
  <si>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</si>
  <si>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</si>
  <si>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</si>
  <si>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</si>
  <si>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</si>
  <si>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</si>
  <si>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</si>
  <si>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</si>
  <si>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</si>
  <si>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</si>
  <si>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</si>
  <si>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</si>
  <si>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</si>
  <si>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</si>
  <si>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</si>
  <si>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</si>
  <si>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</si>
  <si>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</si>
  <si>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</si>
  <si>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</si>
  <si>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</si>
  <si>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</si>
  <si>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</si>
  <si>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</si>
  <si>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</si>
  <si>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</si>
  <si>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</si>
  <si>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</si>
  <si>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</si>
  <si>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</si>
  <si>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</si>
  <si>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</si>
  <si>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</si>
  <si>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</si>
  <si>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</si>
  <si>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</si>
  <si>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</si>
  <si>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</si>
  <si>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</si>
  <si>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</si>
  <si>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</si>
  <si>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</si>
  <si>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</si>
  <si>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</si>
  <si>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</si>
  <si>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</si>
  <si>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</si>
  <si>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</si>
  <si>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</si>
  <si>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</si>
  <si>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</si>
  <si>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</si>
  <si>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</si>
  <si>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</si>
  <si>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</si>
  <si>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</si>
  <si>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</si>
  <si>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</si>
  <si>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</si>
  <si>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</si>
  <si>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</si>
  <si>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</si>
  <si>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</si>
  <si>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</si>
  <si>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</si>
  <si>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</si>
  <si>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</si>
  <si>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</si>
  <si>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</si>
  <si>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</si>
  <si>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</si>
  <si>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</si>
  <si>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</si>
  <si>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</si>
  <si>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</si>
  <si>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</si>
  <si>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</si>
  <si>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</si>
  <si>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</si>
  <si>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</si>
  <si>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</si>
  <si>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</si>
  <si>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</si>
  <si>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</si>
  <si>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</si>
  <si>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</si>
  <si>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</si>
  <si>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</si>
  <si>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</si>
  <si>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</si>
  <si>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</si>
  <si>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</si>
  <si>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</si>
  <si>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</si>
  <si>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</si>
  <si>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</si>
  <si>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</si>
  <si>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</si>
  <si>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</si>
  <si>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</si>
  <si>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</si>
  <si>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</si>
  <si>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</si>
  <si>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</si>
  <si>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</si>
  <si>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</si>
  <si>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</si>
  <si>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</si>
  <si>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</si>
  <si>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</si>
  <si>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</si>
  <si>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</si>
  <si>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</si>
  <si>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</si>
  <si>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</si>
  <si>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</si>
  <si>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</si>
  <si>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</si>
  <si>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</si>
  <si>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</si>
  <si>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</si>
  <si>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</si>
  <si>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</si>
  <si>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</si>
  <si>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</si>
  <si>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</si>
  <si>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</si>
  <si>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</si>
  <si>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</si>
  <si>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</si>
  <si>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</si>
  <si>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</si>
  <si>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</si>
  <si>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</si>
  <si>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</si>
  <si>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</si>
  <si>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</si>
  <si>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</si>
  <si>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</si>
  <si>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</si>
  <si>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</si>
  <si>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</si>
  <si>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</si>
  <si>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</si>
  <si>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</si>
  <si>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</si>
  <si>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</si>
  <si>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</si>
  <si>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</si>
  <si>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</si>
  <si>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</si>
  <si>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</si>
  <si>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</si>
  <si>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</si>
  <si>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</si>
  <si>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</si>
  <si>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</si>
  <si>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</si>
  <si>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</si>
  <si>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</si>
  <si>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</si>
  <si>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</si>
  <si>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</si>
  <si>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</si>
  <si>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</si>
  <si>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</si>
  <si>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</si>
  <si>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</si>
  <si>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</si>
  <si>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</si>
  <si>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</si>
  <si>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</si>
  <si>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</si>
  <si>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</si>
  <si>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</si>
  <si>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</si>
  <si>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</si>
  <si>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</si>
  <si>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</si>
  <si>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</si>
  <si>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</si>
  <si>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</si>
  <si>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</si>
  <si>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</si>
  <si>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</si>
  <si>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</si>
  <si>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</si>
  <si>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</si>
  <si>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</si>
  <si>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</si>
  <si>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</si>
  <si>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</si>
  <si>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</si>
  <si>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</si>
  <si>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</si>
  <si>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</si>
  <si>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</si>
  <si>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</si>
  <si>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</si>
  <si>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</si>
  <si>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</si>
  <si>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</si>
  <si>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</si>
  <si>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</si>
  <si>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</si>
  <si>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</si>
  <si>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</si>
  <si>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</si>
  <si>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</si>
  <si>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</si>
  <si>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</si>
  <si>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</si>
  <si>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</si>
  <si>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</si>
  <si>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</si>
  <si>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</si>
  <si>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</si>
  <si>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</si>
  <si>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</si>
  <si>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</si>
  <si>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</si>
  <si>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</si>
  <si>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</si>
  <si>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</si>
  <si>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</si>
  <si>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</si>
  <si>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</si>
  <si>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</si>
  <si>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</si>
  <si>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</si>
  <si>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</si>
  <si>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</si>
  <si>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</si>
  <si>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</si>
  <si>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</si>
  <si>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</si>
  <si>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</si>
  <si>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</si>
  <si>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</si>
  <si>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</si>
  <si>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</si>
  <si>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</si>
  <si>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</si>
  <si>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</si>
  <si>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</si>
  <si>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</si>
  <si>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</si>
  <si>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</si>
  <si>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</si>
  <si>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</si>
  <si>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</si>
  <si>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</si>
  <si>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</si>
  <si>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</si>
  <si>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</si>
  <si>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</si>
  <si>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</si>
  <si>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</si>
  <si>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</si>
  <si>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</si>
  <si>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</si>
  <si>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</si>
  <si>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</si>
  <si>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</si>
  <si>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</si>
  <si>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</si>
  <si>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</si>
  <si>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</si>
  <si>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</si>
  <si>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</si>
  <si>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</si>
  <si>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</si>
  <si>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</si>
  <si>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</si>
  <si>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</si>
  <si>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</si>
  <si>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</si>
  <si>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</si>
  <si>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</si>
  <si>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</si>
  <si>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</si>
  <si>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</si>
  <si>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</si>
  <si>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</si>
  <si>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</si>
  <si>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</si>
  <si>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</si>
  <si>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</si>
  <si>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</si>
  <si>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</si>
  <si>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</si>
  <si>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</si>
  <si>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</si>
  <si>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</si>
  <si>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</si>
  <si>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</si>
  <si>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</si>
  <si>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</si>
  <si>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</si>
  <si>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</si>
  <si>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</si>
  <si>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</si>
  <si>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</si>
  <si>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</si>
  <si>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</si>
  <si>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</si>
  <si>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</si>
  <si>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</si>
  <si>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</si>
  <si>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</si>
  <si>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</si>
  <si>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</si>
  <si>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</si>
  <si>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</si>
  <si>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</si>
  <si>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</si>
  <si>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</si>
  <si>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</si>
  <si>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</si>
  <si>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</si>
  <si>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</si>
  <si>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</si>
  <si>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</si>
  <si>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</si>
  <si>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</si>
  <si>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</si>
  <si>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</si>
  <si>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</si>
  <si>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</si>
  <si>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</si>
  <si>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</si>
  <si>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</si>
  <si>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</si>
  <si>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</si>
  <si>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</si>
  <si>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</si>
  <si>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</si>
  <si>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</si>
  <si>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</si>
  <si>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</si>
  <si>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</si>
  <si>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</si>
  <si>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</si>
  <si>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</si>
  <si>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</si>
  <si>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</si>
  <si>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</si>
  <si>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</si>
  <si>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</si>
  <si>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</si>
  <si>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</si>
  <si>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</si>
  <si>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</si>
  <si>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</si>
  <si>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</si>
  <si>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</si>
  <si>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</si>
  <si>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</si>
  <si>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</si>
  <si>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</si>
  <si>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</si>
  <si>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</si>
  <si>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</si>
  <si>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</si>
  <si>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</si>
  <si>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</si>
  <si>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</si>
  <si>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</si>
  <si>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</si>
  <si>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</si>
  <si>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</si>
  <si>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</si>
  <si>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</si>
  <si>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</si>
  <si>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</si>
  <si>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</si>
  <si>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</si>
  <si>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</si>
  <si>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</si>
  <si>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</si>
  <si>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</si>
  <si>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</si>
  <si>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</si>
  <si>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</si>
  <si>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</si>
  <si>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</si>
  <si>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</si>
  <si>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</si>
  <si>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</si>
  <si>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</si>
  <si>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</si>
  <si>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</si>
  <si>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</si>
  <si>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</si>
  <si>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</si>
  <si>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</si>
  <si>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</si>
  <si>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</si>
  <si>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</si>
  <si>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</si>
  <si>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</si>
  <si>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</si>
  <si>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</si>
  <si>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</si>
  <si>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</si>
  <si>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</si>
  <si>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</si>
  <si>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</si>
  <si>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</si>
  <si>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</si>
  <si>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</si>
  <si>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</si>
  <si>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</si>
  <si>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</si>
  <si>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</si>
  <si>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</si>
  <si>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</si>
  <si>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</si>
  <si>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</si>
  <si>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</si>
  <si>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</si>
  <si>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</si>
  <si>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</si>
  <si>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</si>
  <si>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</si>
  <si>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</si>
  <si>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</si>
  <si>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</si>
  <si>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</si>
  <si>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</si>
  <si>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</si>
  <si>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</si>
  <si>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</si>
  <si>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</si>
  <si>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</si>
  <si>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</si>
  <si>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</si>
  <si>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</si>
  <si>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</si>
  <si>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</si>
  <si>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</si>
  <si>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</si>
  <si>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</si>
  <si>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</si>
  <si>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</si>
  <si>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</si>
  <si>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</si>
  <si>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</si>
  <si>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</si>
  <si>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</si>
  <si>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</si>
  <si>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</si>
  <si>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</si>
  <si>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</si>
  <si>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</si>
  <si>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</si>
  <si>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</si>
  <si>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</si>
  <si>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</si>
  <si>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</si>
  <si>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</si>
  <si>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</si>
  <si>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</si>
  <si>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</si>
  <si>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</si>
  <si>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</si>
  <si>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</si>
  <si>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</si>
  <si>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</si>
  <si>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</si>
  <si>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</si>
  <si>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</si>
  <si>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</si>
  <si>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</si>
  <si>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</si>
  <si>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</si>
  <si>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</si>
  <si>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</si>
  <si>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</si>
  <si>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</si>
  <si>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</si>
  <si>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</si>
  <si>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</si>
  <si>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</si>
  <si>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</si>
  <si>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</si>
  <si>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</si>
  <si>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</si>
  <si>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</si>
  <si>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</si>
  <si>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</si>
  <si>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</si>
  <si>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</si>
  <si>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</si>
  <si>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</si>
  <si>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</si>
  <si>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</si>
  <si>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</si>
  <si>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</si>
  <si>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</si>
  <si>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</si>
  <si>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</si>
  <si>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2021-50-10001284</t>
  </si>
  <si>
    <t>ASOCIACION DE PADRES DEL HOGAR INFANTIL CUMARAL DOS</t>
  </si>
  <si>
    <t>115</t>
  </si>
  <si>
    <t>198</t>
  </si>
  <si>
    <t>301</t>
  </si>
  <si>
    <t>410</t>
  </si>
  <si>
    <t>107</t>
  </si>
  <si>
    <t>329</t>
  </si>
  <si>
    <t>65</t>
  </si>
  <si>
    <t>310</t>
  </si>
  <si>
    <t>059</t>
  </si>
  <si>
    <t>074</t>
  </si>
  <si>
    <t>018</t>
  </si>
  <si>
    <t>014</t>
  </si>
  <si>
    <t>111</t>
  </si>
  <si>
    <t>015</t>
  </si>
  <si>
    <t>016</t>
  </si>
  <si>
    <t>104</t>
  </si>
  <si>
    <t>0101</t>
  </si>
  <si>
    <t>161894114</t>
  </si>
  <si>
    <t>5018930119</t>
  </si>
  <si>
    <t>50-18-91-057</t>
  </si>
  <si>
    <t xml:space="preserve">PRESTAR EL SERVICIO CENTROS DE DESARROLLO INFANTIL - CDI -DE CONFORMIDAD CON EL MANUAL OPERATIVO DE LA MODALIDAD INSTITUCIONAL Y LAS DIRECTRICES ESTABLECIDAS POR EL ICBF, EN ARMONIA CON LA POLITICA DE ESTADO PARA EL DESARROLLO INTEGRAL DE LA PRIMERA INFANCIA DE CERO A SIEMPRE . </t>
  </si>
  <si>
    <t>PRESTAR EL SERVICIO DE EDUCACION INICIAL EN EL MARCO DE LA ATENCION INTEGRAL  A NIÑAS Y NIÑOS   O HASTA SU INGRESO AL GRADO DE TRSSICION,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</si>
  <si>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DE ATENCION  A NIÑAS Y NIÑOS MENORES DE 5 AÑOS O HASTA SU INGRESO AL GRADO DE TRANSICION,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DE CENTRO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</si>
  <si>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ESTABLECIDAS POR EL ICBF, EN EL MARCO DE LA ESTRATEGIA DE LA ATENCION INTEGRAL  "CERO A SIEMPRE",   ASI COMO REGULARA LAS RELACIONES ENTRE LAS PARTES DERIVADAS DE LA ENTREGA DE APORTES DEL ICBF A LA ENTIDAD ADMINSITRADORA DE SERVICIO, PARA QUE ESTE ASUMA CON SU PERSONAL Y BAJO SU EXCLUSIVA RESPONSABILIDAD DICHA ATENCION. POLITICA DE ESTADO PARA EL DESARROLLO INTEGRAL DE LA PRIMERA INFANCIA DE, EN EL SERVICIO DE CENTRO DE DESARROLLO INFANTIL.</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</si>
  <si>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ESTABLECIDAS POR EL ICBF, EN EL MARCO DE LA ESTRATEGIA DE LA ATENCION INTEGRAL  "CERO A SIEMPRE",   </t>
  </si>
  <si>
    <t xml:space="preserve">ATENDER A LA PRIMERA INFANCIA  EN EL MARCO DE LA ESTRATEGIA DE LA ATENCION INTEGRAL DE "CERO A SIEMPRE",  DE CONFORMIDAD CON LAS  DIRECTRICES, LINEAMIENTOS Y PARAMETROS ESTABLECIDAS POR EL ICBF, ASI COMO REGULAR LAS RELACIONES ENTRE LAS PARTES DERIVADAS DE LA ENTREGA DE APORTES DEL ICBF A LA ENTIDAD ADMINISTRADORA DEL SERVICIO PARA QUE ESTA ASUMA CON SU PERSONAL Y BAJO SU EXCLUSIVA RESPONSABILIDAD DICHA ATENCION. </t>
  </si>
  <si>
    <t xml:space="preserve">ATENDER INTEGRALMENTE A LA PRIMERA INFANCIA  EN EL MARCO DE LA ESTRATEGIA DE "CERO A SIEMPRE",  DE CONFORMIDAD CON LAS  DIRECTRICES, LINEAMIENTOS Y PARAMETROS ESTABLECIDAS POR EL ICBF, ASI COMO REGULAR LAS RELACIONES ENTRE LAS PARTES DERIVADAS DE LA ENTREGA DE APORTES DEL ICBF A EL CONTRATISTA  PARA QUE ESTA ASUMA CON SU PERSONAL Y BAJO SU EXCLUSIVA RESPONSABILIDAD DICHA ATENCION. </t>
  </si>
  <si>
    <t>BRINDAR ATENCION INTEGRAL A NIÑOS Y NIÑAS ENTRE LOS SEIS (6) MESES Y HASTA MENORES DE CINCO (5) AÑOS DE EDAD, CON VULNERABILIDAD ECONOMICA Y SOCIAL, PRIORITARIAMENTE A QUIENES POR RAZONES DE TRABAJO DE SUS PADRES O ADULTOS RESPONSABLES DE SU CUIDADO PERMANECEN SOLOS TEMPORALMENTE Y A LOS HIJOS DE FAMILIAS EN SITUACION DE DESPLAZAMIENTO.</t>
  </si>
  <si>
    <t xml:space="preserve">BRINDAR ATENCION A LA PRIMERA INFANCIA NIÑOS Y NIÑAS MENORES DE CINCO (5) AÑOS, DE FAMILIA CON VULNERABILIDAD ECONOMICA, SOCIAL, CULTURAL, NUTRICIONAL, Y PSICOACTIVA A TRAVEZ DE LOS HOGARES COMUNITARIOS DE BIENESTAR Y APOYAR A LAS FAMILIAS EN DESARROLLO CON MUJERES GESTANTES, MADRES LACTANTES QUE SE ENCUENTRAN EN VULNERAVILIDAD PSICOAFECTIVA, NUTRICIONAL ECONOMICA Y SOCIAL PRIORITARIAMENTE EN SITUACION DE DESPLAZAMIENTO.
</t>
  </si>
  <si>
    <t>BRINDAR ATENCION INTEGRAL A NIÑOS Y NIÑAS ENTRE LOS SEIS (6) MESES Y HASTA CINCO (5) AÑOS ONCE MESES DE EDAD, CON VULNERABILIDAD ECONOMICA Y SOCIAL, PRIORITARIAMENTE A QUIENES POR RAZONES DE TRABAJO DE SUS PADRES O ADULTOS RESPONSABLES DE SU CUIDADO PERMANECEN SOLOS TEMPORALMENTE Y A LOS HIJOS DE FAMILIAS EN SITUACION DE DESPLAZAMIENTO, CON EL APORTE QUE EL ICBF ENTREGA A TRAVEZ DE ESTE CONTRATO..</t>
  </si>
  <si>
    <t>BRINDAR ATENCION INTEGRAL A NIÑOS Y NIÑAS ENTRE LOS SEIS (6) MESES Y HASTA SEIS (6) AÑOS DE EDAD, EN EL HOGAR INFANTIL PERTENECIENTE A LOS NIVELES I y II HIJOS DE PADRES TRABAJADORES DANDO PRIORIDAD A LOS NIÑOS Y NIÑAS PERTENECIENTES A FAMILIAS EN SITUACION DE DESPLAZAMIENTO. ..</t>
  </si>
  <si>
    <t xml:space="preserve">BRINDAR ATENCION ANIÑOS Y NIÑAS MENORES DE CINCO (5) AÑOS, INVOLUCRANDO  SU CONTEXTO FAMILIAR Y COMUNITARIO DE CONFORMIDAD CON LOS LINEAMIENTOS TECNICOS ADMINISTRATIVOS DEL ICBF, QUE FORMAN PARTE INTEGRAL DEL PRESENTE CONTRATO PARA LO CUAL ICBF APORTARA AL CONTRTISTA DE LOS RECURSO DE QUE TRATA LA CLAUSULA CUARTA Y EL USO DE LOS BIENES INMUEBLES QUE SE REALCIONAN EN EL ACTA DE SUMINISTRO SUSCRITA POR EL ALMACENISTA DEL ICBF, DOCUMENTO QUE FORMA PARTE INTEGRAL DEL PRESENTE CONTRATO. </t>
  </si>
  <si>
    <t>EL PRESENTE CONTRATO TIENE POR OBJETO BRINDAR, A TRVES DEL HOGAR INFANTIL CUMARAL DOS DEL MUNICIPO DE PUERTO RICO, ATENCION A LAS NECESIDADES BASICAS DE PROTECCION, NUTRICION Y DESARROLLO INDIVIDUAL Y SOCIAL A LOS NIÑOS Y NIÑAS  MENORES DE CINCO (5) AÑOS INVOLUCRANDO SU CONTEXTO FAMILIAR Y SOCIAL, PRIORIZANDO LA ATENCION ALOS HIJOS (AS) DE PADRES O MADRES PADRES TRABAJADORES PERTENECIENTES A SECTORES DE POBLACION CON VULNERAVILIDAD ECONOMICA, SOCIAL Y PSICOAFECTIVA CONFORME A LAS NORMAS Y LINIAMIENTOS TECNICOS ADMINISTRATIVOS DEL ICBF LOS CUALES HACEN PARTE INTEGRAL DEL PRESENTE CONTRATO PARA LO CUAL INSTITUTO PROVEERA AL CONTRTISTA DE LOS RECURSO DE QUE TRATA LA CLAUSULA CUARTA.</t>
  </si>
  <si>
    <t>EL PRESENTE CONTRATO TIENE POR OBJETO BRINDAR, A TRVES DEL HOGAR INFANTIL CUMARAL DOS DEL MUNICIPO DE PUERTO RICO, ATENCION A LAS NECESIDADES BASICAS DE PROTECCION, NUTRICION Y DESARROLLO INDIVIDUAL Y SOCIAL A LOS NIÑOS Y NIÑAS  MENORES DE SEIS (6) AÑOS INVOLUCRANDO SU CONTEXTO FAMILIAR Y SOCIAL, CONFORME A LAS NORMAS Y LINIAMIENTOS TECNICOS ADMINISTRATIVOS DEL ICBF LOS CUALES HACEN PARTE INTEGRAL DEL PRESENTE CONTRATO PARA LO CUAL INSTITUTO PROVEERA AL CONTRTISTA DE LOS RECURSO DE QUE TRATA LA CLAUSULA CUARTA.</t>
  </si>
  <si>
    <t>EL PRESENTE CONTRATO TIENE POR OBJETO PROVEER AL CONTRATISTA DE LOS RECURSO DE QUE TRATA LA CLAUSULA TERCERA, PARA QUE ESTE ADMINISTRE EL HOGAR INFANTIL CUMARAL DOS DEL MUNICIPO DE PUERTO RICO - META Y A TRAVES DEL MISMO, BRINDE ATENCION A LAS NECESIDADES BASICAS DE PROTECCION, NUTRICION Y DESARROLLO INDIVIDUAL Y SOCIAL A NIÑOS MENORES DE SEIS AÑOS INVOLUCRANDO SU CONTEXTO FAMILIAR.</t>
  </si>
  <si>
    <t>EL PRESENTE CONTRATO TIENE POR OBJETO PROVEER AL CONTRATISTA DE LOS RECURSO DE QUE TRATA LA CLAUSULA TERCERA, PARA QUE ESTE ADMINISTRE EL HOGAR INFANTIL CUMARAL DOS DEL MUNICIPO DE PUERTO RICO - META Y A TRAVES DEL MISMO, BRINDE ATENCION INTEGRAL A NIÑOS MENORES DE SEIS AÑOS INVOLUCRANDO SU CONTEXTO FAMILIAR.</t>
  </si>
  <si>
    <t>EL PRESENTE CONTRATO TIENE POR OBJETO PROVEER AL CONTRATISTA DE LOS RECURSO DE QUE TRATA LA CLAUSULA TERCERA, PARA QUE ESTE ADMINISTRE EL HOGAR INFANTIL CUMARAL DOS DEL MUNICIPO DE PUERTO RICO - META Y A TRAVES DEL MISMO, BRINDE ATENCION INTEGRAL A NIÑOS MENORES DE 5 AÑOS INVOLUCRANDO SU CONTEXTO FAMILIAR.</t>
  </si>
  <si>
    <t>EL PRESENTE CONTRATO TIENE POR OBJETO PROVEER AL CONTRATISTA DE LOS RECURSO DE QUE TRATA LA CLAUSULA TERCERA DEL MISMO, PARA QUE ESTE ADMINISTRE EL HOGAR INFANTIL CUMARAL DOS DEL MUNICIPO DE PUERTO RICO - META Y A TRAVES DEL MISMO, BRINDE ATENCION INTEGRAL A NIÑOS MENORES DE 5 AÑOS INVOLUCRANDO SU CONTEXTO FAMILIAR.</t>
  </si>
  <si>
    <t xml:space="preserve">ATENDERA EL DESARROLLO DE LOS NIÑOS MENOSRES DE SIETE (7) AÑOS NIÑOS EN LA MODALIDAD ATRADICIONAL DE ATENCION INSTITUCIONAL EN JORNADA COMPLETA Y PARCIAL Y NIÑOS EN MODALIDADES NO CONVENCIONALES, PROMOVIENDO LA ORGANIZACIÓN Y PARTICIPACION COMUNITARIA PARA EJECUTAR ACCIONES TENDIENTES AL MEJORAMIENTO DE LAS CONDICIONES DE VIDA Y ATENCION DIRECTA A NIÑOS EN EDAD PREESCOLAR </t>
  </si>
  <si>
    <t>50001252020</t>
  </si>
  <si>
    <t>Prestar los servicios de educacion en el marco de la atencion integral en centros de desarrollo Infantil -CDI, de conformidad con los operativos de las modalidades institucional y familias,  el lineamiento tecnico para la atencion de infancia y las directrices establecida por el ICBF, en armonia con la politica deeestado para el integral de la primera infancia de cero a Siempre"</t>
  </si>
  <si>
    <t>ANGELICA CETINA MEDINA</t>
  </si>
  <si>
    <t xml:space="preserve">Calle No. 4 - 37 Centro </t>
  </si>
  <si>
    <t>3204931223</t>
  </si>
  <si>
    <t>hogarinfantilcumaraldos@hotmail.com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</si>
</sst>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3" zoomScale="115" zoomScaleNormal="115" zoomScaleSheetLayoutView="40" zoomScalePageLayoutView="40" workbookViewId="0">
      <selection activeCell="H121" sqref="H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741</v>
      </c>
      <c r="I15" s="32" t="s">
        <v>2624</v>
      </c>
      <c r="J15" s="108" t="s">
        <v>2626</v>
      </c>
      <c r="L15" s="205" t="s">
        <v>8</v>
      </c>
      <c r="M15" s="205"/>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800127513</v>
      </c>
      <c r="C20" s="5"/>
      <c r="D20" s="73"/>
      <c r="E20" s="5"/>
      <c r="F20" s="5"/>
      <c r="G20" s="5"/>
      <c r="H20" s="182"/>
      <c r="I20" s="144" t="s">
        <v>741</v>
      </c>
      <c r="J20" s="145" t="s">
        <v>416</v>
      </c>
      <c r="K20" s="146">
        <v>715152400</v>
      </c>
      <c r="L20" s="147"/>
      <c r="M20" s="147">
        <v>44561</v>
      </c>
      <c r="N20" s="130">
        <f>+(M20-L20)/30</f>
        <v>1485.3666666666666</v>
      </c>
      <c r="O20" s="133"/>
      <c r="U20" s="129"/>
      <c r="V20" s="105">
        <f ca="1">NOW()</f>
        <v>44193.768484143518</v>
      </c>
      <c r="W20" s="105">
        <f ca="1">NOW()</f>
        <v>44193.768484143518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DE PADRES DEL HOGAR INFANTIL CUMARAL DOS</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32</v>
      </c>
      <c r="D48" s="116" t="s">
        <v>2678</v>
      </c>
      <c r="E48" s="172">
        <v>43487</v>
      </c>
      <c r="F48" s="172">
        <v>43815</v>
      </c>
      <c r="G48" s="155">
        <f>IF(AND(E48&lt;&gt;"",F48&lt;&gt;""),((F48-E48)/30),"")</f>
        <v>10.933333333333334</v>
      </c>
      <c r="H48" s="117" t="s">
        <v>2698</v>
      </c>
      <c r="I48" s="116" t="s">
        <v>741</v>
      </c>
      <c r="J48" s="116" t="s">
        <v>416</v>
      </c>
      <c r="K48" s="118">
        <v>621596075</v>
      </c>
      <c r="L48" s="111" t="s">
        <v>1148</v>
      </c>
      <c r="M48" s="112"/>
      <c r="N48" s="111" t="s">
        <v>27</v>
      </c>
      <c r="O48" s="111" t="s">
        <v>26</v>
      </c>
      <c r="P48" s="78"/>
    </row>
    <row r="49" spans="1:16" s="6" customFormat="1" ht="24.75" customHeight="1" x14ac:dyDescent="0.25">
      <c r="A49" s="138">
        <v>2</v>
      </c>
      <c r="B49" s="117" t="s">
        <v>2677</v>
      </c>
      <c r="C49" s="119" t="s">
        <v>32</v>
      </c>
      <c r="D49" s="116" t="s">
        <v>2679</v>
      </c>
      <c r="E49" s="172">
        <v>43770</v>
      </c>
      <c r="F49" s="172">
        <v>43815</v>
      </c>
      <c r="G49" s="155">
        <f t="shared" ref="G49:G50" si="2">IF(AND(E49&lt;&gt;"",F49&lt;&gt;""),((F49-E49)/30),"")</f>
        <v>1.5</v>
      </c>
      <c r="H49" s="117" t="s">
        <v>2699</v>
      </c>
      <c r="I49" s="116" t="s">
        <v>741</v>
      </c>
      <c r="J49" s="116" t="s">
        <v>416</v>
      </c>
      <c r="K49" s="118">
        <v>61711020</v>
      </c>
      <c r="L49" s="119" t="s">
        <v>1148</v>
      </c>
      <c r="M49" s="112"/>
      <c r="N49" s="119" t="s">
        <v>27</v>
      </c>
      <c r="O49" s="119" t="s">
        <v>26</v>
      </c>
      <c r="P49" s="78"/>
    </row>
    <row r="50" spans="1:16" s="6" customFormat="1" ht="24.75" customHeight="1" x14ac:dyDescent="0.25">
      <c r="A50" s="138">
        <v>3</v>
      </c>
      <c r="B50" s="117" t="s">
        <v>2677</v>
      </c>
      <c r="C50" s="119" t="s">
        <v>32</v>
      </c>
      <c r="D50" s="116" t="s">
        <v>2680</v>
      </c>
      <c r="E50" s="172">
        <v>43070</v>
      </c>
      <c r="F50" s="172">
        <v>43404</v>
      </c>
      <c r="G50" s="155">
        <f t="shared" si="2"/>
        <v>11.133333333333333</v>
      </c>
      <c r="H50" s="117" t="s">
        <v>2700</v>
      </c>
      <c r="I50" s="116" t="s">
        <v>741</v>
      </c>
      <c r="J50" s="116" t="s">
        <v>416</v>
      </c>
      <c r="K50" s="113">
        <v>584639552</v>
      </c>
      <c r="L50" s="119" t="s">
        <v>1148</v>
      </c>
      <c r="M50" s="112"/>
      <c r="N50" s="119" t="s">
        <v>27</v>
      </c>
      <c r="O50" s="119" t="s">
        <v>26</v>
      </c>
      <c r="P50" s="78"/>
    </row>
    <row r="51" spans="1:16" s="6" customFormat="1" ht="24.75" customHeight="1" outlineLevel="1" x14ac:dyDescent="0.25">
      <c r="A51" s="138">
        <v>4</v>
      </c>
      <c r="B51" s="117" t="s">
        <v>2677</v>
      </c>
      <c r="C51" s="119" t="s">
        <v>32</v>
      </c>
      <c r="D51" s="116" t="s">
        <v>2681</v>
      </c>
      <c r="E51" s="172">
        <v>42720</v>
      </c>
      <c r="F51" s="172">
        <v>43084</v>
      </c>
      <c r="G51" s="155">
        <f t="shared" ref="G51:G107" si="3">IF(AND(E51&lt;&gt;"",F51&lt;&gt;""),((F51-E51)/30),"")</f>
        <v>12.133333333333333</v>
      </c>
      <c r="H51" s="117" t="s">
        <v>2700</v>
      </c>
      <c r="I51" s="116" t="s">
        <v>741</v>
      </c>
      <c r="J51" s="116" t="s">
        <v>416</v>
      </c>
      <c r="K51" s="113">
        <v>584639552</v>
      </c>
      <c r="L51" s="119" t="s">
        <v>1148</v>
      </c>
      <c r="M51" s="112"/>
      <c r="N51" s="119" t="s">
        <v>27</v>
      </c>
      <c r="O51" s="119" t="s">
        <v>26</v>
      </c>
      <c r="P51" s="78"/>
    </row>
    <row r="52" spans="1:16" s="7" customFormat="1" ht="24.75" customHeight="1" outlineLevel="1" x14ac:dyDescent="0.25">
      <c r="A52" s="139">
        <v>5</v>
      </c>
      <c r="B52" s="117" t="s">
        <v>2677</v>
      </c>
      <c r="C52" s="119" t="s">
        <v>32</v>
      </c>
      <c r="D52" s="116" t="s">
        <v>2682</v>
      </c>
      <c r="E52" s="172">
        <v>42398</v>
      </c>
      <c r="F52" s="172">
        <v>42674</v>
      </c>
      <c r="G52" s="155">
        <f t="shared" si="3"/>
        <v>9.1999999999999993</v>
      </c>
      <c r="H52" s="117" t="s">
        <v>2701</v>
      </c>
      <c r="I52" s="116" t="s">
        <v>741</v>
      </c>
      <c r="J52" s="116" t="s">
        <v>416</v>
      </c>
      <c r="K52" s="113">
        <v>153086492</v>
      </c>
      <c r="L52" s="119" t="s">
        <v>1148</v>
      </c>
      <c r="M52" s="112"/>
      <c r="N52" s="119" t="s">
        <v>27</v>
      </c>
      <c r="O52" s="119" t="s">
        <v>26</v>
      </c>
      <c r="P52" s="79"/>
    </row>
    <row r="53" spans="1:16" s="7" customFormat="1" ht="24.75" customHeight="1" outlineLevel="1" x14ac:dyDescent="0.25">
      <c r="A53" s="139">
        <v>6</v>
      </c>
      <c r="B53" s="117" t="s">
        <v>2677</v>
      </c>
      <c r="C53" s="119" t="s">
        <v>32</v>
      </c>
      <c r="D53" s="116" t="s">
        <v>2683</v>
      </c>
      <c r="E53" s="172">
        <v>42644</v>
      </c>
      <c r="F53" s="172">
        <v>42719</v>
      </c>
      <c r="G53" s="155">
        <f t="shared" si="3"/>
        <v>2.5</v>
      </c>
      <c r="H53" s="117" t="s">
        <v>2702</v>
      </c>
      <c r="I53" s="116" t="s">
        <v>741</v>
      </c>
      <c r="J53" s="116" t="s">
        <v>416</v>
      </c>
      <c r="K53" s="113">
        <v>59295600</v>
      </c>
      <c r="L53" s="119" t="s">
        <v>1148</v>
      </c>
      <c r="M53" s="112"/>
      <c r="N53" s="119" t="s">
        <v>27</v>
      </c>
      <c r="O53" s="119" t="s">
        <v>26</v>
      </c>
      <c r="P53" s="79"/>
    </row>
    <row r="54" spans="1:16" s="7" customFormat="1" ht="24.75" customHeight="1" outlineLevel="1" x14ac:dyDescent="0.25">
      <c r="A54" s="139">
        <v>7</v>
      </c>
      <c r="B54" s="117" t="s">
        <v>2677</v>
      </c>
      <c r="C54" s="119" t="s">
        <v>32</v>
      </c>
      <c r="D54" s="116" t="s">
        <v>2684</v>
      </c>
      <c r="E54" s="172">
        <v>42030</v>
      </c>
      <c r="F54" s="172">
        <v>42369</v>
      </c>
      <c r="G54" s="155">
        <f t="shared" si="3"/>
        <v>11.3</v>
      </c>
      <c r="H54" s="117" t="s">
        <v>2703</v>
      </c>
      <c r="I54" s="116" t="s">
        <v>741</v>
      </c>
      <c r="J54" s="116" t="s">
        <v>416</v>
      </c>
      <c r="K54" s="113">
        <v>148238420</v>
      </c>
      <c r="L54" s="119" t="s">
        <v>1148</v>
      </c>
      <c r="M54" s="112"/>
      <c r="N54" s="119" t="s">
        <v>27</v>
      </c>
      <c r="O54" s="119" t="s">
        <v>26</v>
      </c>
      <c r="P54" s="79"/>
    </row>
    <row r="55" spans="1:16" s="7" customFormat="1" ht="24.75" customHeight="1" outlineLevel="1" x14ac:dyDescent="0.25">
      <c r="A55" s="139">
        <v>8</v>
      </c>
      <c r="B55" s="117" t="s">
        <v>2677</v>
      </c>
      <c r="C55" s="119" t="s">
        <v>32</v>
      </c>
      <c r="D55" s="116" t="s">
        <v>2685</v>
      </c>
      <c r="E55" s="172">
        <v>41255</v>
      </c>
      <c r="F55" s="172">
        <v>42004</v>
      </c>
      <c r="G55" s="155">
        <f t="shared" si="3"/>
        <v>24.966666666666665</v>
      </c>
      <c r="H55" s="117" t="s">
        <v>2704</v>
      </c>
      <c r="I55" s="116" t="s">
        <v>741</v>
      </c>
      <c r="J55" s="116" t="s">
        <v>416</v>
      </c>
      <c r="K55" s="118">
        <v>293714844</v>
      </c>
      <c r="L55" s="119" t="s">
        <v>1148</v>
      </c>
      <c r="M55" s="112"/>
      <c r="N55" s="119" t="s">
        <v>27</v>
      </c>
      <c r="O55" s="119" t="s">
        <v>26</v>
      </c>
      <c r="P55" s="79"/>
    </row>
    <row r="56" spans="1:16" s="7" customFormat="1" ht="24.75" customHeight="1" outlineLevel="1" x14ac:dyDescent="0.25">
      <c r="A56" s="139">
        <v>9</v>
      </c>
      <c r="B56" s="117" t="s">
        <v>2677</v>
      </c>
      <c r="C56" s="119" t="s">
        <v>32</v>
      </c>
      <c r="D56" s="116" t="s">
        <v>2686</v>
      </c>
      <c r="E56" s="172">
        <v>39815</v>
      </c>
      <c r="F56" s="172">
        <v>40178</v>
      </c>
      <c r="G56" s="155">
        <f t="shared" si="3"/>
        <v>12.1</v>
      </c>
      <c r="H56" s="117" t="s">
        <v>2705</v>
      </c>
      <c r="I56" s="116" t="s">
        <v>741</v>
      </c>
      <c r="J56" s="116" t="s">
        <v>416</v>
      </c>
      <c r="K56" s="118">
        <v>85768264</v>
      </c>
      <c r="L56" s="119" t="s">
        <v>1148</v>
      </c>
      <c r="M56" s="112"/>
      <c r="N56" s="119" t="s">
        <v>27</v>
      </c>
      <c r="O56" s="119" t="s">
        <v>26</v>
      </c>
      <c r="P56" s="79"/>
    </row>
    <row r="57" spans="1:16" s="7" customFormat="1" ht="24.75" customHeight="1" outlineLevel="1" x14ac:dyDescent="0.25">
      <c r="A57" s="139">
        <v>10</v>
      </c>
      <c r="B57" s="117" t="s">
        <v>2677</v>
      </c>
      <c r="C57" s="119" t="s">
        <v>32</v>
      </c>
      <c r="D57" s="116" t="s">
        <v>2687</v>
      </c>
      <c r="E57" s="172">
        <v>39815</v>
      </c>
      <c r="F57" s="172">
        <v>40178</v>
      </c>
      <c r="G57" s="155">
        <f t="shared" si="3"/>
        <v>12.1</v>
      </c>
      <c r="H57" s="114" t="s">
        <v>2706</v>
      </c>
      <c r="I57" s="116" t="s">
        <v>741</v>
      </c>
      <c r="J57" s="116" t="s">
        <v>416</v>
      </c>
      <c r="K57" s="118">
        <v>53580245</v>
      </c>
      <c r="L57" s="119" t="s">
        <v>1148</v>
      </c>
      <c r="M57" s="67"/>
      <c r="N57" s="119" t="s">
        <v>27</v>
      </c>
      <c r="O57" s="119" t="s">
        <v>26</v>
      </c>
      <c r="P57" s="79"/>
    </row>
    <row r="58" spans="1:16" s="7" customFormat="1" ht="24.75" customHeight="1" outlineLevel="1" x14ac:dyDescent="0.25">
      <c r="A58" s="139">
        <v>11</v>
      </c>
      <c r="B58" s="117" t="s">
        <v>2677</v>
      </c>
      <c r="C58" s="119" t="s">
        <v>32</v>
      </c>
      <c r="D58" s="116" t="s">
        <v>2687</v>
      </c>
      <c r="E58" s="172">
        <v>39449</v>
      </c>
      <c r="F58" s="172">
        <v>39813</v>
      </c>
      <c r="G58" s="155">
        <f t="shared" si="3"/>
        <v>12.133333333333333</v>
      </c>
      <c r="H58" s="117" t="s">
        <v>2707</v>
      </c>
      <c r="I58" s="116" t="s">
        <v>741</v>
      </c>
      <c r="J58" s="116" t="s">
        <v>416</v>
      </c>
      <c r="K58" s="118">
        <v>89843607</v>
      </c>
      <c r="L58" s="119" t="s">
        <v>1148</v>
      </c>
      <c r="M58" s="67"/>
      <c r="N58" s="119" t="s">
        <v>27</v>
      </c>
      <c r="O58" s="119" t="s">
        <v>26</v>
      </c>
      <c r="P58" s="79"/>
    </row>
    <row r="59" spans="1:16" s="7" customFormat="1" ht="24.75" customHeight="1" outlineLevel="1" x14ac:dyDescent="0.25">
      <c r="A59" s="139">
        <v>12</v>
      </c>
      <c r="B59" s="117" t="s">
        <v>2677</v>
      </c>
      <c r="C59" s="119" t="s">
        <v>32</v>
      </c>
      <c r="D59" s="116" t="s">
        <v>2688</v>
      </c>
      <c r="E59" s="172">
        <v>39098</v>
      </c>
      <c r="F59" s="172">
        <v>39447</v>
      </c>
      <c r="G59" s="155">
        <f t="shared" si="3"/>
        <v>11.633333333333333</v>
      </c>
      <c r="H59" s="117" t="s">
        <v>2708</v>
      </c>
      <c r="I59" s="116" t="s">
        <v>741</v>
      </c>
      <c r="J59" s="116" t="s">
        <v>416</v>
      </c>
      <c r="K59" s="118">
        <v>77870000</v>
      </c>
      <c r="L59" s="119" t="s">
        <v>1148</v>
      </c>
      <c r="M59" s="67"/>
      <c r="N59" s="119" t="s">
        <v>27</v>
      </c>
      <c r="O59" s="119" t="s">
        <v>26</v>
      </c>
      <c r="P59" s="79"/>
    </row>
    <row r="60" spans="1:16" s="7" customFormat="1" ht="24.75" customHeight="1" outlineLevel="1" x14ac:dyDescent="0.25">
      <c r="A60" s="139">
        <v>13</v>
      </c>
      <c r="B60" s="117" t="s">
        <v>2677</v>
      </c>
      <c r="C60" s="119" t="s">
        <v>32</v>
      </c>
      <c r="D60" s="116" t="s">
        <v>2689</v>
      </c>
      <c r="E60" s="172">
        <v>37257</v>
      </c>
      <c r="F60" s="172">
        <v>37621</v>
      </c>
      <c r="G60" s="155">
        <f t="shared" si="3"/>
        <v>12.133333333333333</v>
      </c>
      <c r="H60" s="117" t="s">
        <v>2709</v>
      </c>
      <c r="I60" s="116" t="s">
        <v>741</v>
      </c>
      <c r="J60" s="116" t="s">
        <v>416</v>
      </c>
      <c r="K60" s="118">
        <v>50904000</v>
      </c>
      <c r="L60" s="119" t="s">
        <v>1148</v>
      </c>
      <c r="M60" s="67"/>
      <c r="N60" s="119" t="s">
        <v>27</v>
      </c>
      <c r="O60" s="119" t="s">
        <v>26</v>
      </c>
      <c r="P60" s="79"/>
    </row>
    <row r="61" spans="1:16" s="7" customFormat="1" ht="24.75" customHeight="1" outlineLevel="1" x14ac:dyDescent="0.25">
      <c r="A61" s="139">
        <v>14</v>
      </c>
      <c r="B61" s="117" t="s">
        <v>2677</v>
      </c>
      <c r="C61" s="119" t="s">
        <v>32</v>
      </c>
      <c r="D61" s="116" t="s">
        <v>2690</v>
      </c>
      <c r="E61" s="172">
        <v>36892</v>
      </c>
      <c r="F61" s="172">
        <v>37256</v>
      </c>
      <c r="G61" s="155">
        <f t="shared" si="3"/>
        <v>12.133333333333333</v>
      </c>
      <c r="H61" s="117" t="s">
        <v>2710</v>
      </c>
      <c r="I61" s="116" t="s">
        <v>741</v>
      </c>
      <c r="J61" s="116" t="s">
        <v>416</v>
      </c>
      <c r="K61" s="118">
        <v>43726788</v>
      </c>
      <c r="L61" s="119" t="s">
        <v>1148</v>
      </c>
      <c r="M61" s="67"/>
      <c r="N61" s="119" t="s">
        <v>27</v>
      </c>
      <c r="O61" s="119" t="s">
        <v>26</v>
      </c>
      <c r="P61" s="79"/>
    </row>
    <row r="62" spans="1:16" s="7" customFormat="1" ht="24.75" customHeight="1" outlineLevel="1" x14ac:dyDescent="0.25">
      <c r="A62" s="139">
        <v>15</v>
      </c>
      <c r="B62" s="117" t="s">
        <v>2677</v>
      </c>
      <c r="C62" s="119" t="s">
        <v>32</v>
      </c>
      <c r="D62" s="116" t="s">
        <v>2691</v>
      </c>
      <c r="E62" s="172">
        <v>36526</v>
      </c>
      <c r="F62" s="172">
        <v>36891</v>
      </c>
      <c r="G62" s="155">
        <f t="shared" si="3"/>
        <v>12.166666666666666</v>
      </c>
      <c r="H62" s="117" t="s">
        <v>2711</v>
      </c>
      <c r="I62" s="116" t="s">
        <v>741</v>
      </c>
      <c r="J62" s="116" t="s">
        <v>416</v>
      </c>
      <c r="K62" s="118">
        <v>43683192</v>
      </c>
      <c r="L62" s="119" t="s">
        <v>1148</v>
      </c>
      <c r="M62" s="67"/>
      <c r="N62" s="119" t="s">
        <v>27</v>
      </c>
      <c r="O62" s="119" t="s">
        <v>26</v>
      </c>
      <c r="P62" s="79"/>
    </row>
    <row r="63" spans="1:16" s="7" customFormat="1" ht="24.75" customHeight="1" outlineLevel="1" x14ac:dyDescent="0.25">
      <c r="A63" s="139">
        <v>16</v>
      </c>
      <c r="B63" s="117" t="s">
        <v>2677</v>
      </c>
      <c r="C63" s="119" t="s">
        <v>32</v>
      </c>
      <c r="D63" s="116" t="s">
        <v>2691</v>
      </c>
      <c r="E63" s="172">
        <v>36161</v>
      </c>
      <c r="F63" s="172">
        <v>36525</v>
      </c>
      <c r="G63" s="155">
        <f t="shared" si="3"/>
        <v>12.133333333333333</v>
      </c>
      <c r="H63" s="117" t="s">
        <v>2712</v>
      </c>
      <c r="I63" s="116" t="s">
        <v>741</v>
      </c>
      <c r="J63" s="116" t="s">
        <v>416</v>
      </c>
      <c r="K63" s="118">
        <v>41866600</v>
      </c>
      <c r="L63" s="119" t="s">
        <v>1148</v>
      </c>
      <c r="M63" s="67"/>
      <c r="N63" s="119" t="s">
        <v>27</v>
      </c>
      <c r="O63" s="119" t="s">
        <v>26</v>
      </c>
      <c r="P63" s="79"/>
    </row>
    <row r="64" spans="1:16" s="7" customFormat="1" ht="24.75" customHeight="1" outlineLevel="1" x14ac:dyDescent="0.25">
      <c r="A64" s="139">
        <v>17</v>
      </c>
      <c r="B64" s="117" t="s">
        <v>2677</v>
      </c>
      <c r="C64" s="119" t="s">
        <v>32</v>
      </c>
      <c r="D64" s="116" t="s">
        <v>2691</v>
      </c>
      <c r="E64" s="172">
        <v>35796</v>
      </c>
      <c r="F64" s="172">
        <v>36160</v>
      </c>
      <c r="G64" s="155">
        <f t="shared" si="3"/>
        <v>12.133333333333333</v>
      </c>
      <c r="H64" s="117" t="s">
        <v>2712</v>
      </c>
      <c r="I64" s="116" t="s">
        <v>741</v>
      </c>
      <c r="J64" s="116" t="s">
        <v>416</v>
      </c>
      <c r="K64" s="118">
        <v>36690000</v>
      </c>
      <c r="L64" s="119" t="s">
        <v>1148</v>
      </c>
      <c r="M64" s="67"/>
      <c r="N64" s="119" t="s">
        <v>27</v>
      </c>
      <c r="O64" s="119" t="s">
        <v>26</v>
      </c>
      <c r="P64" s="79"/>
    </row>
    <row r="65" spans="1:16" s="7" customFormat="1" ht="24.75" customHeight="1" outlineLevel="1" x14ac:dyDescent="0.25">
      <c r="A65" s="139">
        <v>18</v>
      </c>
      <c r="B65" s="117" t="s">
        <v>2677</v>
      </c>
      <c r="C65" s="119" t="s">
        <v>32</v>
      </c>
      <c r="D65" s="116" t="s">
        <v>2692</v>
      </c>
      <c r="E65" s="172">
        <v>35431</v>
      </c>
      <c r="F65" s="172">
        <v>35795</v>
      </c>
      <c r="G65" s="155">
        <f t="shared" si="3"/>
        <v>12.133333333333333</v>
      </c>
      <c r="H65" s="117" t="s">
        <v>2713</v>
      </c>
      <c r="I65" s="116" t="s">
        <v>741</v>
      </c>
      <c r="J65" s="116" t="s">
        <v>416</v>
      </c>
      <c r="K65" s="118">
        <v>30628000</v>
      </c>
      <c r="L65" s="119" t="s">
        <v>1148</v>
      </c>
      <c r="M65" s="67"/>
      <c r="N65" s="119" t="s">
        <v>27</v>
      </c>
      <c r="O65" s="119" t="s">
        <v>26</v>
      </c>
      <c r="P65" s="79"/>
    </row>
    <row r="66" spans="1:16" s="7" customFormat="1" ht="24.75" customHeight="1" outlineLevel="1" x14ac:dyDescent="0.25">
      <c r="A66" s="139">
        <v>19</v>
      </c>
      <c r="B66" s="117" t="s">
        <v>2677</v>
      </c>
      <c r="C66" s="119" t="s">
        <v>32</v>
      </c>
      <c r="D66" s="116" t="s">
        <v>2693</v>
      </c>
      <c r="E66" s="172">
        <v>35065</v>
      </c>
      <c r="F66" s="172">
        <v>35430</v>
      </c>
      <c r="G66" s="155">
        <f t="shared" si="3"/>
        <v>12.166666666666666</v>
      </c>
      <c r="H66" s="117" t="s">
        <v>2713</v>
      </c>
      <c r="I66" s="116" t="s">
        <v>741</v>
      </c>
      <c r="J66" s="116" t="s">
        <v>416</v>
      </c>
      <c r="K66" s="118">
        <v>26360000</v>
      </c>
      <c r="L66" s="119" t="s">
        <v>1148</v>
      </c>
      <c r="M66" s="67"/>
      <c r="N66" s="119" t="s">
        <v>27</v>
      </c>
      <c r="O66" s="119" t="s">
        <v>26</v>
      </c>
      <c r="P66" s="79"/>
    </row>
    <row r="67" spans="1:16" s="7" customFormat="1" ht="24.75" customHeight="1" outlineLevel="1" x14ac:dyDescent="0.25">
      <c r="A67" s="139">
        <v>20</v>
      </c>
      <c r="B67" s="117" t="s">
        <v>2677</v>
      </c>
      <c r="C67" s="119" t="s">
        <v>32</v>
      </c>
      <c r="D67" s="116" t="s">
        <v>2694</v>
      </c>
      <c r="E67" s="172">
        <v>34700</v>
      </c>
      <c r="F67" s="172">
        <v>35064</v>
      </c>
      <c r="G67" s="155">
        <f t="shared" si="3"/>
        <v>12.133333333333333</v>
      </c>
      <c r="H67" s="117" t="s">
        <v>2714</v>
      </c>
      <c r="I67" s="116" t="s">
        <v>741</v>
      </c>
      <c r="J67" s="116" t="s">
        <v>416</v>
      </c>
      <c r="K67" s="118">
        <v>22300000</v>
      </c>
      <c r="L67" s="119" t="s">
        <v>1148</v>
      </c>
      <c r="M67" s="67"/>
      <c r="N67" s="119" t="s">
        <v>27</v>
      </c>
      <c r="O67" s="119" t="s">
        <v>26</v>
      </c>
      <c r="P67" s="79"/>
    </row>
    <row r="68" spans="1:16" s="7" customFormat="1" ht="24.75" customHeight="1" outlineLevel="1" x14ac:dyDescent="0.25">
      <c r="A68" s="139">
        <v>21</v>
      </c>
      <c r="B68" s="117" t="s">
        <v>2677</v>
      </c>
      <c r="C68" s="119" t="s">
        <v>32</v>
      </c>
      <c r="D68" s="116" t="s">
        <v>2695</v>
      </c>
      <c r="E68" s="172">
        <v>34335</v>
      </c>
      <c r="F68" s="172">
        <v>34699</v>
      </c>
      <c r="G68" s="155">
        <f t="shared" si="3"/>
        <v>12.133333333333333</v>
      </c>
      <c r="H68" s="117" t="s">
        <v>2714</v>
      </c>
      <c r="I68" s="116" t="s">
        <v>741</v>
      </c>
      <c r="J68" s="116" t="s">
        <v>416</v>
      </c>
      <c r="K68" s="118">
        <v>18001500</v>
      </c>
      <c r="L68" s="119" t="s">
        <v>1148</v>
      </c>
      <c r="M68" s="67"/>
      <c r="N68" s="119" t="s">
        <v>27</v>
      </c>
      <c r="O68" s="119" t="s">
        <v>26</v>
      </c>
      <c r="P68" s="79"/>
    </row>
    <row r="69" spans="1:16" s="7" customFormat="1" ht="24.75" customHeight="1" outlineLevel="1" x14ac:dyDescent="0.25">
      <c r="A69" s="139">
        <v>22</v>
      </c>
      <c r="B69" s="117" t="s">
        <v>2677</v>
      </c>
      <c r="C69" s="119" t="s">
        <v>32</v>
      </c>
      <c r="D69" s="116" t="s">
        <v>2696</v>
      </c>
      <c r="E69" s="172">
        <v>33970</v>
      </c>
      <c r="F69" s="172">
        <v>34334</v>
      </c>
      <c r="G69" s="155">
        <f t="shared" si="3"/>
        <v>12.133333333333333</v>
      </c>
      <c r="H69" s="117" t="s">
        <v>2715</v>
      </c>
      <c r="I69" s="116" t="s">
        <v>741</v>
      </c>
      <c r="J69" s="116" t="s">
        <v>416</v>
      </c>
      <c r="K69" s="118">
        <v>13400000</v>
      </c>
      <c r="L69" s="119" t="s">
        <v>1148</v>
      </c>
      <c r="M69" s="67"/>
      <c r="N69" s="119" t="s">
        <v>27</v>
      </c>
      <c r="O69" s="119" t="s">
        <v>26</v>
      </c>
      <c r="P69" s="79"/>
    </row>
    <row r="70" spans="1:16" s="7" customFormat="1" ht="24.75" customHeight="1" outlineLevel="1" x14ac:dyDescent="0.25">
      <c r="A70" s="139">
        <v>23</v>
      </c>
      <c r="B70" s="117" t="s">
        <v>2677</v>
      </c>
      <c r="C70" s="119" t="s">
        <v>32</v>
      </c>
      <c r="D70" s="116" t="s">
        <v>2697</v>
      </c>
      <c r="E70" s="172">
        <v>33420</v>
      </c>
      <c r="F70" s="172">
        <v>33511</v>
      </c>
      <c r="G70" s="155">
        <f t="shared" si="3"/>
        <v>3.0333333333333332</v>
      </c>
      <c r="H70" s="117" t="s">
        <v>2716</v>
      </c>
      <c r="I70" s="116" t="s">
        <v>741</v>
      </c>
      <c r="J70" s="116" t="s">
        <v>416</v>
      </c>
      <c r="K70" s="118">
        <v>2400924</v>
      </c>
      <c r="L70" s="119" t="s">
        <v>1148</v>
      </c>
      <c r="M70" s="67"/>
      <c r="N70" s="119" t="s">
        <v>27</v>
      </c>
      <c r="O70" s="119" t="s">
        <v>26</v>
      </c>
      <c r="P70" s="79"/>
    </row>
    <row r="71" spans="1:16" s="7" customFormat="1" ht="24.75" customHeight="1" outlineLevel="1" x14ac:dyDescent="0.25">
      <c r="A71" s="139">
        <v>24</v>
      </c>
      <c r="B71" s="117"/>
      <c r="C71" s="119"/>
      <c r="D71" s="116"/>
      <c r="E71" s="172"/>
      <c r="F71" s="172"/>
      <c r="G71" s="155" t="str">
        <f t="shared" si="3"/>
        <v/>
      </c>
      <c r="H71" s="64"/>
      <c r="I71" s="63"/>
      <c r="J71" s="63"/>
      <c r="K71" s="66"/>
      <c r="L71" s="65"/>
      <c r="M71" s="67"/>
      <c r="N71" s="65"/>
      <c r="O71" s="65"/>
      <c r="P71" s="79"/>
    </row>
    <row r="72" spans="1:16" s="7" customFormat="1" ht="24.75" customHeight="1" outlineLevel="1" x14ac:dyDescent="0.25">
      <c r="A72" s="139">
        <v>25</v>
      </c>
      <c r="B72" s="117"/>
      <c r="C72" s="119"/>
      <c r="D72" s="116"/>
      <c r="E72" s="172"/>
      <c r="F72" s="172"/>
      <c r="G72" s="155" t="str">
        <f t="shared" si="3"/>
        <v/>
      </c>
      <c r="H72" s="64"/>
      <c r="I72" s="63"/>
      <c r="J72" s="63"/>
      <c r="K72" s="66"/>
      <c r="L72" s="65"/>
      <c r="M72" s="67"/>
      <c r="N72" s="65"/>
      <c r="O72" s="65"/>
      <c r="P72" s="79"/>
    </row>
    <row r="73" spans="1:16" s="7" customFormat="1" ht="24.75" customHeight="1" outlineLevel="1" x14ac:dyDescent="0.25">
      <c r="A73" s="139">
        <v>26</v>
      </c>
      <c r="B73" s="117"/>
      <c r="C73" s="119"/>
      <c r="D73" s="116"/>
      <c r="E73" s="172"/>
      <c r="F73" s="172"/>
      <c r="G73" s="155" t="str">
        <f t="shared" si="3"/>
        <v/>
      </c>
      <c r="H73" s="64"/>
      <c r="I73" s="63"/>
      <c r="J73" s="63"/>
      <c r="K73" s="66"/>
      <c r="L73" s="65"/>
      <c r="M73" s="67"/>
      <c r="N73" s="65"/>
      <c r="O73" s="65"/>
      <c r="P73" s="79"/>
    </row>
    <row r="74" spans="1:16" s="7" customFormat="1" ht="24.75" customHeight="1" outlineLevel="1" x14ac:dyDescent="0.25">
      <c r="A74" s="139">
        <v>27</v>
      </c>
      <c r="B74" s="117"/>
      <c r="C74" s="119"/>
      <c r="D74" s="116"/>
      <c r="E74" s="172"/>
      <c r="F74" s="172"/>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2717</v>
      </c>
      <c r="E114" s="140">
        <v>43881</v>
      </c>
      <c r="F114" s="140">
        <v>44196</v>
      </c>
      <c r="G114" s="155">
        <f>IF(AND(E114&lt;&gt;"",F114&lt;&gt;""),((F114-E114)/30),"")</f>
        <v>10.5</v>
      </c>
      <c r="H114" s="117" t="s">
        <v>2718</v>
      </c>
      <c r="I114" s="116" t="s">
        <v>741</v>
      </c>
      <c r="J114" s="116" t="s">
        <v>416</v>
      </c>
      <c r="K114" s="118">
        <v>641354577</v>
      </c>
      <c r="L114" s="100">
        <f>+IF(AND(K114&gt;0,O114="Ejecución"),(K114/877802)*Tabla28[[#This Row],[% participación]],IF(AND(K114&gt;0,O114&lt;&gt;"Ejecución"),"-",""))</f>
        <v>730.63695115755036</v>
      </c>
      <c r="M114" s="119" t="s">
        <v>1148</v>
      </c>
      <c r="N114" s="168">
        <v>1</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2668</v>
      </c>
      <c r="C179" s="217"/>
      <c r="D179" s="217"/>
      <c r="E179" s="166">
        <v>0.02</v>
      </c>
      <c r="F179" s="165">
        <v>5.0000000000000001E-3</v>
      </c>
      <c r="G179" s="160">
        <f>IF(F179&gt;0,SUM(E179+F179),"")</f>
        <v>2.5000000000000001E-2</v>
      </c>
      <c r="H179" s="5"/>
      <c r="I179" s="217" t="s">
        <v>2670</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2.5000000000000001E-2</v>
      </c>
      <c r="D185" s="91" t="s">
        <v>2628</v>
      </c>
      <c r="E185" s="94">
        <f>+(C185*SUM(K20:K35))</f>
        <v>17878810</v>
      </c>
      <c r="F185" s="92"/>
      <c r="G185" s="93"/>
      <c r="H185" s="88"/>
      <c r="I185" s="90" t="s">
        <v>2627</v>
      </c>
      <c r="J185" s="161">
        <f>+SUM(M179:M183)</f>
        <v>0.03</v>
      </c>
      <c r="K185" s="198" t="s">
        <v>2628</v>
      </c>
      <c r="L185" s="198"/>
      <c r="M185" s="94">
        <f>+J185*(SUM(K20:K35))</f>
        <v>21454572</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32443</v>
      </c>
      <c r="D193" s="5"/>
      <c r="E193" s="121">
        <v>1407</v>
      </c>
      <c r="F193" s="5"/>
      <c r="G193" s="5"/>
      <c r="H193" s="142" t="s">
        <v>2719</v>
      </c>
      <c r="J193" s="5"/>
      <c r="K193" s="122">
        <v>33325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2720</v>
      </c>
      <c r="J211" s="27" t="s">
        <v>2622</v>
      </c>
      <c r="K211" s="143" t="s">
        <v>2720</v>
      </c>
      <c r="L211" s="21"/>
      <c r="M211" s="21"/>
      <c r="N211" s="21"/>
      <c r="O211" s="8"/>
    </row>
    <row r="212" spans="1:15" x14ac:dyDescent="0.25">
      <c r="A212" s="9"/>
      <c r="B212" s="27" t="s">
        <v>2619</v>
      </c>
      <c r="C212" s="142" t="s">
        <v>2719</v>
      </c>
      <c r="D212" s="21"/>
      <c r="G212" s="27" t="s">
        <v>2621</v>
      </c>
      <c r="H212" s="143" t="s">
        <v>2721</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dcmitype/"/>
    <ds:schemaRef ds:uri="a65d333d-5b59-4810-bc94-b80d9325abbc"/>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2020-12-28T23:26:45Z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