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<sst xmlns="http://schemas.openxmlformats.org/spreadsheetml/2006/main" count="3086" uniqueCount="2707">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</sst>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5" sqref="M18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2" t="s">
        <v>2654</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986</v>
      </c>
      <c r="I15" s="32" t="s">
        <v>2624</v>
      </c>
      <c r="J15" s="108" t="s">
        <v>2626</v>
      </c>
      <c r="L15" s="208" t="s">
        <v>8</v>
      </c>
      <c r="M15" s="208"/>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185"/>
      <c r="I20" s="149" t="s">
        <v>986</v>
      </c>
      <c r="J20" s="150" t="s">
        <v>994</v>
      </c>
      <c r="K20" s="151">
        <v>1712553500</v>
      </c>
      <c r="L20" s="152"/>
      <c r="M20" s="152">
        <v>44561</v>
      </c>
      <c r="N20" s="135">
        <f>+(M20-L20)/30</f>
        <v>1485.3666666666666</v>
      </c>
      <c r="O20" s="138"/>
      <c r="U20" s="134"/>
      <c r="V20" s="105">
        <f ca="1">NOW()</f>
        <v>44192.316592939816</v>
      </c>
      <c r="W20" s="105">
        <f ca="1">NOW()</f>
        <v>44192.316592939816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29"/>
      <c r="I37" s="130"/>
      <c r="J37" s="130"/>
      <c r="K37" s="130"/>
      <c r="L37" s="130"/>
      <c r="M37" s="130"/>
      <c r="N37" s="130"/>
      <c r="O37" s="131"/>
    </row>
    <row r="38" spans="1:16" ht="21" customHeight="1" x14ac:dyDescent="0.35">
      <c r="A38" s="9"/>
      <c r="B38" s="177" t="str">
        <f>VLOOKUP(B20,EAS!A2:B1439,2,0)</f>
        <v>ASOCIACIÓN DE PROFESIONALES INTEGRALES PARA EL DESARROLLO SOSTENIBLE DEL CHOCO</v>
      </c>
      <c r="C38" s="177"/>
      <c r="D38" s="177"/>
      <c r="E38" s="177"/>
      <c r="F38" s="177"/>
      <c r="G38" s="5"/>
      <c r="H38" s="132"/>
      <c r="I38" s="189" t="s">
        <v>7</v>
      </c>
      <c r="J38" s="189"/>
      <c r="K38" s="189"/>
      <c r="L38" s="189"/>
      <c r="M38" s="189"/>
      <c r="N38" s="189"/>
      <c r="O38" s="133"/>
    </row>
    <row r="39" spans="1:16" ht="42.9" customHeight="1" thickBot="1" x14ac:dyDescent="0.4">
      <c r="A39" s="10"/>
      <c r="B39" s="11"/>
      <c r="C39" s="11"/>
      <c r="D39" s="11"/>
      <c r="E39" s="11"/>
      <c r="F39" s="11"/>
      <c r="G39" s="11"/>
      <c r="H39" s="10"/>
      <c r="I39" s="221" t="s">
        <v>2706</v>
      </c>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2655</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2656</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45" t="s">
        <v>2643</v>
      </c>
      <c r="J167" s="246"/>
      <c r="K167" s="246"/>
      <c r="L167" s="246"/>
      <c r="M167" s="246"/>
      <c r="N167" s="246"/>
      <c r="O167" s="247"/>
      <c r="U167" s="51"/>
    </row>
    <row r="168" spans="1:28" x14ac:dyDescent="0.35">
      <c r="A168" s="9"/>
      <c r="B168" s="222" t="s">
        <v>2658</v>
      </c>
      <c r="C168" s="222"/>
      <c r="D168" s="222"/>
      <c r="E168" s="8"/>
      <c r="F168" s="5"/>
      <c r="H168" s="81" t="s">
        <v>2657</v>
      </c>
      <c r="I168" s="245"/>
      <c r="J168" s="246"/>
      <c r="K168" s="246"/>
      <c r="L168" s="246"/>
      <c r="M168" s="246"/>
      <c r="N168" s="246"/>
      <c r="O168" s="24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2668</v>
      </c>
      <c r="B172" s="180"/>
      <c r="C172" s="180"/>
      <c r="D172" s="180"/>
      <c r="E172" s="180"/>
      <c r="F172" s="180"/>
      <c r="G172" s="180"/>
      <c r="H172" s="180"/>
      <c r="I172" s="180"/>
      <c r="J172" s="180"/>
      <c r="K172" s="180"/>
      <c r="L172" s="180"/>
      <c r="M172" s="180"/>
      <c r="N172" s="180"/>
      <c r="O172" s="181"/>
      <c r="P172" s="76"/>
    </row>
    <row r="173" spans="1:28" ht="15" customHeight="1" x14ac:dyDescent="0.35">
      <c r="A173" s="194" t="s">
        <v>2674</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5" x14ac:dyDescent="0.3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5" x14ac:dyDescent="0.35">
      <c r="A179" s="9"/>
      <c r="B179" s="220" t="s">
        <v>2669</v>
      </c>
      <c r="C179" s="220"/>
      <c r="D179" s="220"/>
      <c r="E179" s="170">
        <v>0.02</v>
      </c>
      <c r="F179" s="169">
        <v>0.02</v>
      </c>
      <c r="G179" s="164">
        <f>IF(F179&gt;0,SUM(E179+F179),"")</f>
        <v>0.04</v>
      </c>
      <c r="H179" s="5"/>
      <c r="I179" s="220" t="s">
        <v>2671</v>
      </c>
      <c r="J179" s="220"/>
      <c r="K179" s="220"/>
      <c r="L179" s="220"/>
      <c r="M179" s="171">
        <v>2.5000000000000001E-2</v>
      </c>
      <c r="O179" s="8"/>
      <c r="Q179" s="19"/>
      <c r="R179" s="158">
        <f>IF(M179&gt;0,SUM(L179+M179),"")</f>
        <v>2.5000000000000001E-2</v>
      </c>
      <c r="T179" s="19"/>
      <c r="U179" s="176" t="s">
        <v>1166</v>
      </c>
      <c r="V179" s="176"/>
      <c r="W179" s="176"/>
      <c r="X179" s="24">
        <v>0.02</v>
      </c>
      <c r="Y179" s="163"/>
      <c r="Z179" s="164" t="str">
        <f>IF(Y179&gt;0,SUM(E181+Y179),"")</f>
        <v/>
      </c>
      <c r="AA179" s="19"/>
      <c r="AB179" s="19"/>
    </row>
    <row r="180" spans="1:28" ht="23.5" hidden="1" x14ac:dyDescent="0.3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5" hidden="1" x14ac:dyDescent="0.3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5" hidden="1" x14ac:dyDescent="0.3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68502140</v>
      </c>
      <c r="F185" s="92"/>
      <c r="G185" s="93"/>
      <c r="H185" s="88"/>
      <c r="I185" s="90" t="s">
        <v>2627</v>
      </c>
      <c r="J185" s="165">
        <f>+SUM(M179:M183)</f>
        <v>2.5000000000000001E-2</v>
      </c>
      <c r="K185" s="201" t="s">
        <v>2628</v>
      </c>
      <c r="L185" s="201"/>
      <c r="M185" s="94">
        <f>+J185*(SUM(K20:K35))</f>
        <v>42813837.5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235" t="s">
        <v>2636</v>
      </c>
      <c r="C192" s="235"/>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193" t="s">
        <v>2659</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purl.org/dc/elements/1.1/"/>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2020-12-27T12:36:51Z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