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SUCRE\2021-70-100017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2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1" i="12" l="1"/>
  <c r="M100" i="12"/>
  <c r="M99" i="12"/>
  <c r="M98" i="12"/>
  <c r="M97" i="12"/>
  <c r="M96" i="12"/>
  <c r="M95" i="12"/>
  <c r="M94" i="12"/>
  <c r="M93" i="12"/>
  <c r="M92" i="12"/>
  <c r="M91" i="12"/>
  <c r="M90" i="12"/>
  <c r="M89" i="12"/>
  <c r="M88" i="12"/>
  <c r="M87" i="12"/>
  <c r="M86" i="12"/>
  <c r="M85" i="12"/>
  <c r="M84" i="12"/>
  <c r="M83" i="12"/>
  <c r="M82" i="12"/>
  <c r="K78" i="12"/>
  <c r="K77" i="12"/>
  <c r="M70" i="12"/>
  <c r="M69" i="12"/>
  <c r="M68" i="12"/>
  <c r="M67" i="12"/>
  <c r="M66" i="12"/>
  <c r="M61" i="12"/>
  <c r="M56"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<sst xmlns="http://schemas.openxmlformats.org/spreadsheetml/2006/main" count="3511" uniqueCount="2747">
  <si>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</si>
  <si>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</si>
  <si>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</si>
  <si>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</si>
  <si>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</si>
  <si>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</si>
  <si>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</si>
  <si>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</si>
  <si>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</si>
  <si>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</si>
  <si>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</si>
  <si>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</si>
  <si>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</si>
  <si>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</si>
  <si>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</si>
  <si>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</si>
  <si>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</si>
  <si>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</si>
  <si>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</si>
  <si>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</si>
  <si>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</si>
  <si>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</si>
  <si>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</si>
  <si>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</si>
  <si>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</si>
  <si>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</si>
  <si>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</si>
  <si>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</si>
  <si>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</si>
  <si>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</si>
  <si>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</si>
  <si>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</si>
  <si>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</si>
  <si>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</si>
  <si>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</si>
  <si>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</si>
  <si>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</si>
  <si>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</si>
  <si>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</si>
  <si>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</si>
  <si>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</si>
  <si>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</si>
  <si>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</si>
  <si>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</si>
  <si>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</si>
  <si>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</si>
  <si>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</si>
  <si>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</si>
  <si>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</si>
  <si>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</si>
  <si>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</si>
  <si>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</si>
  <si>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</si>
  <si>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</si>
  <si>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</si>
  <si>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</si>
  <si>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</si>
  <si>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</si>
  <si>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</si>
  <si>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</si>
  <si>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</si>
  <si>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</si>
  <si>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</si>
  <si>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</si>
  <si>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</si>
  <si>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</si>
  <si>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</si>
  <si>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</si>
  <si>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</si>
  <si>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</si>
  <si>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</si>
  <si>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</si>
  <si>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</si>
  <si>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</si>
  <si>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</si>
  <si>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</si>
  <si>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</si>
  <si>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</si>
  <si>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</si>
  <si>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</si>
  <si>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</si>
  <si>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</si>
  <si>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</si>
  <si>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</si>
  <si>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</si>
  <si>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</si>
  <si>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</si>
  <si>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</si>
  <si>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</si>
  <si>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</si>
  <si>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</si>
  <si>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</si>
  <si>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</si>
  <si>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</si>
  <si>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</si>
  <si>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</si>
  <si>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</si>
  <si>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</si>
  <si>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</si>
  <si>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</si>
  <si>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</si>
  <si>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</si>
  <si>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</si>
  <si>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</si>
  <si>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</si>
  <si>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</si>
  <si>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</si>
  <si>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</si>
  <si>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</si>
  <si>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</si>
  <si>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</si>
  <si>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</si>
  <si>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</si>
  <si>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</si>
  <si>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</si>
  <si>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</si>
  <si>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</si>
  <si>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</si>
  <si>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</si>
  <si>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</si>
  <si>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</si>
  <si>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</si>
  <si>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</si>
  <si>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</si>
  <si>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</si>
  <si>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</si>
  <si>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</si>
  <si>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</si>
  <si>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</si>
  <si>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</si>
  <si>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</si>
  <si>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</si>
  <si>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</si>
  <si>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</si>
  <si>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</si>
  <si>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</si>
  <si>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</si>
  <si>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</si>
  <si>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</si>
  <si>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</si>
  <si>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</si>
  <si>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</si>
  <si>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</si>
  <si>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</si>
  <si>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</si>
  <si>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</si>
  <si>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</si>
  <si>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</si>
  <si>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</si>
  <si>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</si>
  <si>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</si>
  <si>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</si>
  <si>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</si>
  <si>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</si>
  <si>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</si>
  <si>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</si>
  <si>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</si>
  <si>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</si>
  <si>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</si>
  <si>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</si>
  <si>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</si>
  <si>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</si>
  <si>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</si>
  <si>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</si>
  <si>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</si>
  <si>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</si>
  <si>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</si>
  <si>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</si>
  <si>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</si>
  <si>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</si>
  <si>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</si>
  <si>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</si>
  <si>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</si>
  <si>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</si>
  <si>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</si>
  <si>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</si>
  <si>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</si>
  <si>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</si>
  <si>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</si>
  <si>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</si>
  <si>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</si>
  <si>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</si>
  <si>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</si>
  <si>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</si>
  <si>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</si>
  <si>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</si>
  <si>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</si>
  <si>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</si>
  <si>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</si>
  <si>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</si>
  <si>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</si>
  <si>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</si>
  <si>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</si>
  <si>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</si>
  <si>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</si>
  <si>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</si>
  <si>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</si>
  <si>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</si>
  <si>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</si>
  <si>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</si>
  <si>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</si>
  <si>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</si>
  <si>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</si>
  <si>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</si>
  <si>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</si>
  <si>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</si>
  <si>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</si>
  <si>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</si>
  <si>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</si>
  <si>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</si>
  <si>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</si>
  <si>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</si>
  <si>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</si>
  <si>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</si>
  <si>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</si>
  <si>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</si>
  <si>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</si>
  <si>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</si>
  <si>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</si>
  <si>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</si>
  <si>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</si>
  <si>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</si>
  <si>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</si>
  <si>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</si>
  <si>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</si>
  <si>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</si>
  <si>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</si>
  <si>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</si>
  <si>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</si>
  <si>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</si>
  <si>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</si>
  <si>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</si>
  <si>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</si>
  <si>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</si>
  <si>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</si>
  <si>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</si>
  <si>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</si>
  <si>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</si>
  <si>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</si>
  <si>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</si>
  <si>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</si>
  <si>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</si>
  <si>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</si>
  <si>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</si>
  <si>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</si>
  <si>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</si>
  <si>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</si>
  <si>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</si>
  <si>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</si>
  <si>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</si>
  <si>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</si>
  <si>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</si>
  <si>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</si>
  <si>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</si>
  <si>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</si>
  <si>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</si>
  <si>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</si>
  <si>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</si>
  <si>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</si>
  <si>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</si>
  <si>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</si>
  <si>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</si>
  <si>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</si>
  <si>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</si>
  <si>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</si>
  <si>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</si>
  <si>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</si>
  <si>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</si>
  <si>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</si>
  <si>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</si>
  <si>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</si>
  <si>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</si>
  <si>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</si>
  <si>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</si>
  <si>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</si>
  <si>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</si>
  <si>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</si>
  <si>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</si>
  <si>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</si>
  <si>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</si>
  <si>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</si>
  <si>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</si>
  <si>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</si>
  <si>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</si>
  <si>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</si>
  <si>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</si>
  <si>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</si>
  <si>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</si>
  <si>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</si>
  <si>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</si>
  <si>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</si>
  <si>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</si>
  <si>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</si>
  <si>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</si>
  <si>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</si>
  <si>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</si>
  <si>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</si>
  <si>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</si>
  <si>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</si>
  <si>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</si>
  <si>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</si>
  <si>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</si>
  <si>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</si>
  <si>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</si>
  <si>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</si>
  <si>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</si>
  <si>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</si>
  <si>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</si>
  <si>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</si>
  <si>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</si>
  <si>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</si>
  <si>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</si>
  <si>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</si>
  <si>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</si>
  <si>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</si>
  <si>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</si>
  <si>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</si>
  <si>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</si>
  <si>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</si>
  <si>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</si>
  <si>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</si>
  <si>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</si>
  <si>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</si>
  <si>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</si>
  <si>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</si>
  <si>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</si>
  <si>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</si>
  <si>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</si>
  <si>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</si>
  <si>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</si>
  <si>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</si>
  <si>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</si>
  <si>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</si>
  <si>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</si>
  <si>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</si>
  <si>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</si>
  <si>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</si>
  <si>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</si>
  <si>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</si>
  <si>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</si>
  <si>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</si>
  <si>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</si>
  <si>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</si>
  <si>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</si>
  <si>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</si>
  <si>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</si>
  <si>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</si>
  <si>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</si>
  <si>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</si>
  <si>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</si>
  <si>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</si>
  <si>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</si>
  <si>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</si>
  <si>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</si>
  <si>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</si>
  <si>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</si>
  <si>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</si>
  <si>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</si>
  <si>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</si>
  <si>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</si>
  <si>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</si>
  <si>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</si>
  <si>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</si>
  <si>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</si>
  <si>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</si>
  <si>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</si>
  <si>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</si>
  <si>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</si>
  <si>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</si>
  <si>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</si>
  <si>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</si>
  <si>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</si>
  <si>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</si>
  <si>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</si>
  <si>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</si>
  <si>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</si>
  <si>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</si>
  <si>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</si>
  <si>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</si>
  <si>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</si>
  <si>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</si>
  <si>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</si>
  <si>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</si>
  <si>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</si>
  <si>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</si>
  <si>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</si>
  <si>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</si>
  <si>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</si>
  <si>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</si>
  <si>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</si>
  <si>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</si>
  <si>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</si>
  <si>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</si>
  <si>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</si>
  <si>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</si>
  <si>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</si>
  <si>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</si>
  <si>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</si>
  <si>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</si>
  <si>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</si>
  <si>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</si>
  <si>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</si>
  <si>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</si>
  <si>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</si>
  <si>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</si>
  <si>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</si>
  <si>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</si>
  <si>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</si>
  <si>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</si>
  <si>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</si>
  <si>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</si>
  <si>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</si>
  <si>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</si>
  <si>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</si>
  <si>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</si>
  <si>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</si>
  <si>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</si>
  <si>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</si>
  <si>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</si>
  <si>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</si>
  <si>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</si>
  <si>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</si>
  <si>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</si>
  <si>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</si>
  <si>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</si>
  <si>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</si>
  <si>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</si>
  <si>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</si>
  <si>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</si>
  <si>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</si>
  <si>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</si>
  <si>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</si>
  <si>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</si>
  <si>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</si>
  <si>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</si>
  <si>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</si>
  <si>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</si>
  <si>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</si>
  <si>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</si>
  <si>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</si>
  <si>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</si>
  <si>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</si>
  <si>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</si>
  <si>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</si>
  <si>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</si>
  <si>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</si>
  <si>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</si>
  <si>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</si>
  <si>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</si>
  <si>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</si>
  <si>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</si>
  <si>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</si>
  <si>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</si>
  <si>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</si>
  <si>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</si>
  <si>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</si>
  <si>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</si>
  <si>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</si>
  <si>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</si>
  <si>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</si>
  <si>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</si>
  <si>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</si>
  <si>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</si>
  <si>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</si>
  <si>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</si>
  <si>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</si>
  <si>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</si>
  <si>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</si>
  <si>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</si>
  <si>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</si>
  <si>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</si>
  <si>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</si>
  <si>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</si>
  <si>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</si>
  <si>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</si>
  <si>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</si>
  <si>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</si>
  <si>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</si>
  <si>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</si>
  <si>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</si>
  <si>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</si>
  <si>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</si>
  <si>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</si>
  <si>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</si>
  <si>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</si>
  <si>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</si>
  <si>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</si>
  <si>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</si>
  <si>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</si>
  <si>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</si>
  <si>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</si>
  <si>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</si>
  <si>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</si>
  <si>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</si>
  <si>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</si>
  <si>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</si>
  <si>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</si>
  <si>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</si>
  <si>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</si>
  <si>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</si>
  <si>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</si>
  <si>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</si>
  <si>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</si>
  <si>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</si>
  <si>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</si>
  <si>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</si>
  <si>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</si>
  <si>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</si>
  <si>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</si>
  <si>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</si>
  <si>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</si>
  <si>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</si>
  <si>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</si>
  <si>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</si>
  <si>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</si>
  <si>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</si>
  <si>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</si>
  <si>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</si>
  <si>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</si>
  <si>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</si>
  <si>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</si>
  <si>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</si>
  <si>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</si>
  <si>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</si>
  <si>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</si>
  <si>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</si>
  <si>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</si>
  <si>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</si>
  <si>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</si>
  <si>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</si>
  <si>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</si>
  <si>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</si>
  <si>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</si>
  <si>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</si>
  <si>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</si>
  <si>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</si>
  <si>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</si>
  <si>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</si>
  <si>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</si>
  <si>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</si>
  <si>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</si>
  <si>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</si>
  <si>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</si>
  <si>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</si>
  <si>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</si>
  <si>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</si>
  <si>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</si>
  <si>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</si>
  <si>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</si>
  <si>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</si>
  <si>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</si>
  <si>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</si>
  <si>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</si>
  <si>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</si>
  <si>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</si>
  <si>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</si>
  <si>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</si>
  <si>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</si>
  <si>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</si>
  <si>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</si>
  <si>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</si>
  <si>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</si>
  <si>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</si>
  <si>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</si>
  <si>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</si>
  <si>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</si>
  <si>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</si>
  <si>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</si>
  <si>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</si>
  <si>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</si>
  <si>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</si>
  <si>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</si>
  <si>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</si>
  <si>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</si>
  <si>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</si>
  <si>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</si>
  <si>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</si>
  <si>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</si>
  <si>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</si>
  <si>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</si>
  <si>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</si>
  <si>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</si>
  <si>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</si>
  <si>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</si>
  <si>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</si>
  <si>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</si>
  <si>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</si>
  <si>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</si>
  <si>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</si>
  <si>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</si>
  <si>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</si>
  <si>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</si>
  <si>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</si>
  <si>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</si>
  <si>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</si>
  <si>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</si>
  <si>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</si>
  <si>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</si>
  <si>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</si>
  <si>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</si>
  <si>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</si>
  <si>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</si>
  <si>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</si>
  <si>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</si>
  <si>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</si>
  <si>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</si>
  <si>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</si>
  <si>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</si>
  <si>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</si>
  <si>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</si>
  <si>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</si>
  <si>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</si>
  <si>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</si>
  <si>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</si>
  <si>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</si>
  <si>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</si>
  <si>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</si>
  <si>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</si>
  <si>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</si>
  <si>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</si>
  <si>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</si>
  <si>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</si>
  <si>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</si>
  <si>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</si>
  <si>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</si>
  <si>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</si>
  <si>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</si>
  <si>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</si>
  <si>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</si>
  <si>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</si>
  <si>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</si>
  <si>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</si>
  <si>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</si>
  <si>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</si>
  <si>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</si>
  <si>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</si>
  <si>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</si>
  <si>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</si>
  <si>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</si>
  <si>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</si>
  <si>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</si>
  <si>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</si>
  <si>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</si>
  <si>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</si>
  <si>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</si>
  <si>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</si>
  <si>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</si>
  <si>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</si>
  <si>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</si>
  <si>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</si>
  <si>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</si>
  <si>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</si>
  <si>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</si>
  <si>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</si>
  <si>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</si>
  <si>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</si>
  <si>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</si>
  <si>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</si>
  <si>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</si>
  <si>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</si>
  <si>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</si>
  <si>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</si>
  <si>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</si>
  <si>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</si>
  <si>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</si>
  <si>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</si>
  <si>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</si>
  <si>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</si>
  <si>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</si>
  <si>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</si>
  <si>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</si>
  <si>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</si>
  <si>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</si>
  <si>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</si>
  <si>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</si>
  <si>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</si>
  <si>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</si>
  <si>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</si>
  <si>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</si>
  <si>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</si>
  <si>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</si>
  <si>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</si>
  <si>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</si>
  <si>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</si>
  <si>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</si>
  <si>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</si>
  <si>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</si>
  <si>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</si>
  <si>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</si>
  <si>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</si>
  <si>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</si>
  <si>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</si>
  <si>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</si>
  <si>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</si>
  <si>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</si>
  <si>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</si>
  <si>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</si>
  <si>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</si>
  <si>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</si>
  <si>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</si>
  <si>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</si>
  <si>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</si>
  <si>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</si>
  <si>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</si>
  <si>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</si>
  <si>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</si>
  <si>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</si>
  <si>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</si>
  <si>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</si>
  <si>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</si>
  <si>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</si>
  <si>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</si>
  <si>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</si>
  <si>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</si>
  <si>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</si>
  <si>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</si>
  <si>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</si>
  <si>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</si>
  <si>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</si>
  <si>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</si>
  <si>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</si>
  <si>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</si>
  <si>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</si>
  <si>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</si>
  <si>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</si>
  <si>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</si>
  <si>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</si>
  <si>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</si>
  <si>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</si>
  <si>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</si>
  <si>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</si>
  <si>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</si>
  <si>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</si>
  <si>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</si>
  <si>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</si>
  <si>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</si>
  <si>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</si>
  <si>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</si>
  <si>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</si>
  <si>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</si>
  <si>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</si>
  <si>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</si>
  <si>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</si>
  <si>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</si>
  <si>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</si>
  <si>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</si>
  <si>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</si>
  <si>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</si>
  <si>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</si>
  <si>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</si>
  <si>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</si>
  <si>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</si>
  <si>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</si>
  <si>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</si>
  <si>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</si>
  <si>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</si>
  <si>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</si>
  <si>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</si>
  <si>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</si>
  <si>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</si>
  <si>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</si>
  <si>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</si>
  <si>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</si>
  <si>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</si>
  <si>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</si>
  <si>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</si>
  <si>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</si>
  <si>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</si>
  <si>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</si>
  <si>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</si>
  <si>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</si>
  <si>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</si>
  <si>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</si>
  <si>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</si>
  <si>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</si>
  <si>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</si>
  <si>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</si>
  <si>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</si>
  <si>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</si>
  <si>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</si>
  <si>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</si>
  <si>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</si>
  <si>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</si>
  <si>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</si>
  <si>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</si>
  <si>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</si>
  <si>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</si>
  <si>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</si>
  <si>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</si>
  <si>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</si>
  <si>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</si>
  <si>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</si>
  <si>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</si>
  <si>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</si>
  <si>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</si>
  <si>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</si>
  <si>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</si>
  <si>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</si>
  <si>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</si>
  <si>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</si>
  <si>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</si>
  <si>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</si>
  <si>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</si>
  <si>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</si>
  <si>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</si>
  <si>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</si>
  <si>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</si>
  <si>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</si>
  <si>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</si>
  <si>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</si>
  <si>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</si>
  <si>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</si>
  <si>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</si>
  <si>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</si>
  <si>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</si>
  <si>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</si>
  <si>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</si>
  <si>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</si>
  <si>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</si>
  <si>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</si>
  <si>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</si>
  <si>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</si>
  <si>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</si>
  <si>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</si>
  <si>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</si>
  <si>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</si>
  <si>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</si>
  <si>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</si>
  <si>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</si>
  <si>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</si>
  <si>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</si>
  <si>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</si>
  <si>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</si>
  <si>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</si>
  <si>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</si>
  <si>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</si>
  <si>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</si>
  <si>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</si>
  <si>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</si>
  <si>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</si>
  <si>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</si>
  <si>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</si>
  <si>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</si>
  <si>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</si>
  <si>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</si>
  <si>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</si>
  <si>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</si>
  <si>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</si>
  <si>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</si>
  <si>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</si>
  <si>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</si>
  <si>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</si>
  <si>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</si>
  <si>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</si>
  <si>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</si>
  <si>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</si>
  <si>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</si>
  <si>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</si>
  <si>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</si>
  <si>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</si>
  <si>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</si>
  <si>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</si>
  <si>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</si>
  <si>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</si>
  <si>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</si>
  <si>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</si>
  <si>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</si>
  <si>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</si>
  <si>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</si>
  <si>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</si>
  <si>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</si>
  <si>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</si>
  <si>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</si>
  <si>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</si>
  <si>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</si>
  <si>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</si>
  <si>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</si>
  <si>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</si>
  <si>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</si>
  <si>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</si>
  <si>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</si>
  <si>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</si>
  <si>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</si>
  <si>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</si>
  <si>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</si>
  <si>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</si>
  <si>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</si>
  <si>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</si>
  <si>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</si>
  <si>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</si>
  <si>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</si>
  <si>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</si>
  <si>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</si>
  <si>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</si>
  <si>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</si>
  <si>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</si>
  <si>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</si>
  <si>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</si>
  <si>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</si>
  <si>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</si>
  <si>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</si>
  <si>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</si>
  <si>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</si>
  <si>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</si>
  <si>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</si>
  <si>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</si>
  <si>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</si>
  <si>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</si>
  <si>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</si>
  <si>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</si>
  <si>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</si>
  <si>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</si>
  <si>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</si>
  <si>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</si>
  <si>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</si>
  <si>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</si>
  <si>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</si>
  <si>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</si>
  <si>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</si>
  <si>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</si>
  <si>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</si>
  <si>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</si>
  <si>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</si>
  <si>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</si>
  <si>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</si>
  <si>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</si>
  <si>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</si>
  <si>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</si>
  <si>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</si>
  <si>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</si>
  <si>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</si>
  <si>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</si>
  <si>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</si>
  <si>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</si>
  <si>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</si>
  <si>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</si>
  <si>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</si>
  <si>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</si>
  <si>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</si>
  <si>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</si>
  <si>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</si>
  <si>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</si>
  <si>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</si>
  <si>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</si>
  <si>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</si>
  <si>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</si>
  <si>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</si>
  <si>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</si>
  <si>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</si>
  <si>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</si>
  <si>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</si>
  <si>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</si>
  <si>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</si>
  <si>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</si>
  <si>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</si>
  <si>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</si>
  <si>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</si>
  <si>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</si>
  <si>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</si>
  <si>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</si>
  <si>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</si>
  <si>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</si>
  <si>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</si>
  <si>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</si>
  <si>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</si>
  <si>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</si>
  <si>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</si>
  <si>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</si>
  <si>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</si>
  <si>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</si>
  <si>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</si>
  <si>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</si>
  <si>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</si>
  <si>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</si>
  <si>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</si>
  <si>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</si>
  <si>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</si>
  <si>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</si>
  <si>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</si>
  <si>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</si>
  <si>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</si>
  <si>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</si>
  <si>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</si>
  <si>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</si>
  <si>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</si>
  <si>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</si>
  <si>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</si>
  <si>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</si>
  <si>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</si>
  <si>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</si>
  <si>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</si>
  <si>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</si>
  <si>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</si>
  <si>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</si>
  <si>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</si>
  <si>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</si>
  <si>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</si>
  <si>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</si>
  <si>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</si>
  <si>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</si>
  <si>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</si>
  <si>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</si>
  <si>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</si>
  <si>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</si>
  <si>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</si>
  <si>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</si>
  <si>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</si>
  <si>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</si>
  <si>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</si>
  <si>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</si>
  <si>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</si>
  <si>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</si>
  <si>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</si>
  <si>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</si>
  <si>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</si>
  <si>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</si>
  <si>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</si>
  <si>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</si>
  <si>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</si>
  <si>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</si>
  <si>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</si>
  <si>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</si>
  <si>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</si>
  <si>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</si>
  <si>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</si>
  <si>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</si>
  <si>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</si>
  <si>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</si>
  <si>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</si>
  <si>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</si>
  <si>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</si>
  <si>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</si>
  <si>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</si>
  <si>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</si>
  <si>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</si>
  <si>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</si>
  <si>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</si>
  <si>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</si>
  <si>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</si>
  <si>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</si>
  <si>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</si>
  <si>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</si>
  <si>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</si>
  <si>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</si>
  <si>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</si>
  <si>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</si>
  <si>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</si>
  <si>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</si>
  <si>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</si>
  <si>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</si>
  <si>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</si>
  <si>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</si>
  <si>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</si>
  <si>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</si>
  <si>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</si>
  <si>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</si>
  <si>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</si>
  <si>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</si>
  <si>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</si>
  <si>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</si>
  <si>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</si>
  <si>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</si>
  <si>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</si>
  <si>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</si>
  <si>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</si>
  <si>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</si>
  <si>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</si>
  <si>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</si>
  <si>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</si>
  <si>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</si>
  <si>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</si>
  <si>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</si>
  <si>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</si>
  <si>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</si>
  <si>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</si>
  <si>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</si>
  <si>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</si>
  <si>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</si>
  <si>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</si>
  <si>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</si>
  <si>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</si>
  <si>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</si>
  <si>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</si>
  <si>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</si>
  <si>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</si>
  <si>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</si>
  <si>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</si>
  <si>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</si>
  <si>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</si>
  <si>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</si>
  <si>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</si>
  <si>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</si>
  <si>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</si>
  <si>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</si>
  <si>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</si>
  <si>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</si>
  <si>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</si>
  <si>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</si>
  <si>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</si>
  <si>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</si>
  <si>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</si>
  <si>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</si>
  <si>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</si>
  <si>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</si>
  <si>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</si>
  <si>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</si>
  <si>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</si>
  <si>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</si>
  <si>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</si>
  <si>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</si>
  <si>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</si>
  <si>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</si>
  <si>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</si>
  <si>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</si>
  <si>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</si>
  <si>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</si>
  <si>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</si>
  <si>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</si>
  <si>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</si>
  <si>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</si>
  <si>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</si>
  <si>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</si>
  <si>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</si>
  <si>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</si>
  <si>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</si>
  <si>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</si>
  <si>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</si>
  <si>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</si>
  <si>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</si>
  <si>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</si>
  <si>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</si>
  <si>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</si>
  <si>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</si>
  <si>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</si>
  <si>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</si>
  <si>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</si>
  <si>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</si>
  <si>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</si>
  <si>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</si>
  <si>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</si>
  <si>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</si>
  <si>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</si>
  <si>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</si>
  <si>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</si>
  <si>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</si>
  <si>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</si>
  <si>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</si>
  <si>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</si>
  <si>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</si>
  <si>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</si>
  <si>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</si>
  <si>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</si>
  <si>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</si>
  <si>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</si>
  <si>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</si>
  <si>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</si>
  <si>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</si>
  <si>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</si>
  <si>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</si>
  <si>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</si>
  <si>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</si>
  <si>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</si>
  <si>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</si>
  <si>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</si>
  <si>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</si>
  <si>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</si>
  <si>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</si>
  <si>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</si>
  <si>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</si>
  <si>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</si>
  <si>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</si>
  <si>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</si>
  <si>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</si>
  <si>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</si>
  <si>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</si>
  <si>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</si>
  <si>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</si>
  <si>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</si>
  <si>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</si>
  <si>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</si>
  <si>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</si>
  <si>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</si>
  <si>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</si>
  <si>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</si>
  <si>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</si>
  <si>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</si>
  <si>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</si>
  <si>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</si>
  <si>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</si>
  <si>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</si>
  <si>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</si>
  <si>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</si>
  <si>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</si>
  <si>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</si>
  <si>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</si>
  <si>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</si>
  <si>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</si>
  <si>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</si>
  <si>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</si>
  <si>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</si>
  <si>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</si>
  <si>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</si>
  <si>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</si>
  <si>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</si>
  <si>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</si>
  <si>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</si>
  <si>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</si>
  <si>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</si>
  <si>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</si>
  <si>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</si>
  <si>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</si>
  <si>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</si>
  <si>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</si>
  <si>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</si>
  <si>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</si>
  <si>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</si>
  <si>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</si>
  <si>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</si>
  <si>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</si>
  <si>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</si>
  <si>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</si>
  <si>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</si>
  <si>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</si>
  <si>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</si>
  <si>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</si>
  <si>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</si>
  <si>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</si>
  <si>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</si>
  <si>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</si>
  <si>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</si>
  <si>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</si>
  <si>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</si>
  <si>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</si>
  <si>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</si>
  <si>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</si>
  <si>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</si>
  <si>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</si>
  <si>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</si>
  <si>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</si>
  <si>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</si>
  <si>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</si>
  <si>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</si>
  <si>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</si>
  <si>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</si>
  <si>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</si>
  <si>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</si>
  <si>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</si>
  <si>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</si>
  <si>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</si>
  <si>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</si>
  <si>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</si>
  <si>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</si>
  <si>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</si>
  <si>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</si>
  <si>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</si>
  <si>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</si>
  <si>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</si>
  <si>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</si>
  <si>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</si>
  <si>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</si>
  <si>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</si>
  <si>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</si>
  <si>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</si>
  <si>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</si>
  <si>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</si>
  <si>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</si>
  <si>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</si>
  <si>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</si>
  <si>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</si>
  <si>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</si>
  <si>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</si>
  <si>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</si>
  <si>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</si>
  <si>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</si>
  <si>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</si>
  <si>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</si>
  <si>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</si>
  <si>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</si>
  <si>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</si>
  <si>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</si>
  <si>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</si>
  <si>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</si>
  <si>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</si>
  <si>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</si>
  <si>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</si>
  <si>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</si>
  <si>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</si>
  <si>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</si>
  <si>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</si>
  <si>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</si>
  <si>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</si>
  <si>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</si>
  <si>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</si>
  <si>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</si>
  <si>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</si>
  <si>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</si>
  <si>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</si>
  <si>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</si>
  <si>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</si>
  <si>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</si>
  <si>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</si>
  <si>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</si>
  <si>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</si>
  <si>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</si>
  <si>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</si>
  <si>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</si>
  <si>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</si>
  <si>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</si>
  <si>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</si>
  <si>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</si>
  <si>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</si>
  <si>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</si>
  <si>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</si>
  <si>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</si>
  <si>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</si>
  <si>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</si>
  <si>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</si>
  <si>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</si>
  <si>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</si>
  <si>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</si>
  <si>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</si>
  <si>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</si>
  <si>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</si>
  <si>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</si>
  <si>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</si>
  <si>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</si>
  <si>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</si>
  <si>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</si>
  <si>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</si>
  <si>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</si>
  <si>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</si>
  <si>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</si>
  <si>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</si>
  <si>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</si>
  <si>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</si>
  <si>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</si>
  <si>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</si>
  <si>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</si>
  <si>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</si>
  <si>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</si>
  <si>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</si>
  <si>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</si>
  <si>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</si>
  <si>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</si>
  <si>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</si>
  <si>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</si>
  <si>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</si>
  <si>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</si>
  <si>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</si>
  <si>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</si>
  <si>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</si>
  <si>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</si>
  <si>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</si>
  <si>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</si>
  <si>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</si>
  <si>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</si>
  <si>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</si>
  <si>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</si>
  <si>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</si>
  <si>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</si>
  <si>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</si>
  <si>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</si>
  <si>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</si>
  <si>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</si>
  <si>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</si>
  <si>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</si>
  <si>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</si>
  <si>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</si>
  <si>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</si>
  <si>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</si>
  <si>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</si>
  <si>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</si>
  <si>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</si>
  <si>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</si>
  <si>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</si>
  <si>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</si>
  <si>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</si>
  <si>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</si>
  <si>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</si>
  <si>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</si>
  <si>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</si>
  <si>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</si>
  <si>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</si>
  <si>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</si>
  <si>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</si>
  <si>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</si>
  <si>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</si>
  <si>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</si>
  <si>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</si>
  <si>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</si>
  <si>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</si>
  <si>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</si>
  <si>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</si>
  <si>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</si>
  <si>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</si>
  <si>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</si>
  <si>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</si>
  <si>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</si>
  <si>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</si>
  <si>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</si>
  <si>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</si>
  <si>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</si>
  <si>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</si>
  <si>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</si>
  <si>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</si>
  <si>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</si>
  <si>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</si>
  <si>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</si>
  <si>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</si>
  <si>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</si>
  <si>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</si>
  <si>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</si>
  <si>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</si>
  <si>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</si>
  <si>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</si>
  <si>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</si>
  <si>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</si>
  <si>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</si>
  <si>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</si>
  <si>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</si>
  <si>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</si>
  <si>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</si>
  <si>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</si>
  <si>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</si>
  <si>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</si>
  <si>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</si>
  <si>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</si>
  <si>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</si>
  <si>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</si>
  <si>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</si>
  <si>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</si>
  <si>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</si>
  <si>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</si>
  <si>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</si>
  <si>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</si>
  <si>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</si>
  <si>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</si>
  <si>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</si>
  <si>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</si>
  <si>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</si>
  <si>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</si>
  <si>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</si>
  <si>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</si>
  <si>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</si>
  <si>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</si>
  <si>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</si>
  <si>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</si>
  <si>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</si>
  <si>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</si>
  <si>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</si>
  <si>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</si>
  <si>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</si>
  <si>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</si>
  <si>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</si>
  <si>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</si>
  <si>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</si>
  <si>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</si>
  <si>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</si>
  <si>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</si>
  <si>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</si>
  <si>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</si>
  <si>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</si>
  <si>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</si>
  <si>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</si>
  <si>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</si>
  <si>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</si>
  <si>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</si>
  <si>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</si>
  <si>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</si>
  <si>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</si>
  <si>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</si>
  <si>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</si>
  <si>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</si>
  <si>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</si>
  <si>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</si>
  <si>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</si>
  <si>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</si>
  <si>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</si>
  <si>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</si>
  <si>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</si>
  <si>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</si>
  <si>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</si>
  <si>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</si>
  <si>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</si>
  <si>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</si>
  <si>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</si>
  <si>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</si>
  <si>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</si>
  <si>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</si>
  <si>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</si>
  <si>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</si>
  <si>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</si>
  <si>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</si>
  <si>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</si>
  <si>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</si>
  <si>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</si>
  <si>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</si>
  <si>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</si>
  <si>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</si>
  <si>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</si>
  <si>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</si>
  <si>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</si>
  <si>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</si>
  <si>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</si>
  <si>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</si>
  <si>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</si>
  <si>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</si>
  <si>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</si>
  <si>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</si>
  <si>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</si>
  <si>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</si>
  <si>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</si>
  <si>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</si>
  <si>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</si>
  <si>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</si>
  <si>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</si>
  <si>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</si>
  <si>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</si>
  <si>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</si>
  <si>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</si>
  <si>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</si>
  <si>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</si>
  <si>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</si>
  <si>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</si>
  <si>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</si>
  <si>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</si>
  <si>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</si>
  <si>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</si>
  <si>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</si>
  <si>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</si>
  <si>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</si>
  <si>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</si>
  <si>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</si>
  <si>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</si>
  <si>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</si>
  <si>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</si>
  <si>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</si>
  <si>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</si>
  <si>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</si>
  <si>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</si>
  <si>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</si>
  <si>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</si>
  <si>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</si>
  <si>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</si>
  <si>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</si>
  <si>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</si>
  <si>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</si>
  <si>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</si>
  <si>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</si>
  <si>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</si>
  <si>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</si>
  <si>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</si>
  <si>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</si>
  <si>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</si>
  <si>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</si>
  <si>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</si>
  <si>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</si>
  <si>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</si>
  <si>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</si>
  <si>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</si>
  <si>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</si>
  <si>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</si>
  <si>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</si>
  <si>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</si>
  <si>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</si>
  <si>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</si>
  <si>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</si>
  <si>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</si>
  <si>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</si>
  <si>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</si>
  <si>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</si>
  <si>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</si>
  <si>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</si>
  <si>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</si>
  <si>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</si>
  <si>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</si>
  <si>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</si>
  <si>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</si>
  <si>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</si>
  <si>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</si>
  <si>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</si>
  <si>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</si>
  <si>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</si>
  <si>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</si>
  <si>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</si>
  <si>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</si>
  <si>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</si>
  <si>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</si>
  <si>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</si>
  <si>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</si>
  <si>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</si>
  <si>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</si>
  <si>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</si>
  <si>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</si>
  <si>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</si>
  <si>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</si>
  <si>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</si>
  <si>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</si>
  <si>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</si>
  <si>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</si>
  <si>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</si>
  <si>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</si>
  <si>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</si>
  <si>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</si>
  <si>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</si>
  <si>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</si>
  <si>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</si>
  <si>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</si>
  <si>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</si>
  <si>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</si>
  <si>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</si>
  <si>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</si>
  <si>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</si>
  <si>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</si>
  <si>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</si>
  <si>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</si>
  <si>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</si>
  <si>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</si>
  <si>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</si>
  <si>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</si>
  <si>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</si>
  <si>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</si>
  <si>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</si>
  <si>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</si>
  <si>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</si>
  <si>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</si>
  <si>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</si>
  <si>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</si>
  <si>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</si>
  <si>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</si>
  <si>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</si>
  <si>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</si>
  <si>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</si>
  <si>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</si>
  <si>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</si>
  <si>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</si>
  <si>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</si>
  <si>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</si>
  <si>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</si>
  <si>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</si>
  <si>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</si>
  <si>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</si>
  <si>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</si>
  <si>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</si>
  <si>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</si>
  <si>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</si>
  <si>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</si>
  <si>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</si>
  <si>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</si>
  <si>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</si>
  <si>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</si>
  <si>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</si>
  <si>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</si>
  <si>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</si>
  <si>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</si>
  <si>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</si>
  <si>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</si>
  <si>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</si>
  <si>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</si>
  <si>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</si>
  <si>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</si>
  <si>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</si>
  <si>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</si>
  <si>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</si>
  <si>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</si>
  <si>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</si>
  <si>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</si>
  <si>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</si>
  <si>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</si>
  <si>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</si>
  <si>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</si>
  <si>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</si>
  <si>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</si>
  <si>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</si>
  <si>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</si>
  <si>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</si>
  <si>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</si>
  <si>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</si>
  <si>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</si>
  <si>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</si>
  <si>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</si>
  <si>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</si>
  <si>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</si>
  <si>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</si>
  <si>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</si>
  <si>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</si>
  <si>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</si>
  <si>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</si>
  <si>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</si>
  <si>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</si>
  <si>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</si>
  <si>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</si>
  <si>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</si>
  <si>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</si>
  <si>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</si>
  <si>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</si>
  <si>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</si>
  <si>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</si>
  <si>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</si>
  <si>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</si>
  <si>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</si>
  <si>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</si>
  <si>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</si>
  <si>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</si>
  <si>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</si>
  <si>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</si>
  <si>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</si>
  <si>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</si>
  <si>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</si>
  <si>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</si>
  <si>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</si>
  <si>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</si>
  <si>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</si>
  <si>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</si>
  <si>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</si>
  <si>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</si>
  <si>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</si>
  <si>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</si>
  <si>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</si>
  <si>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</si>
  <si>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</si>
  <si>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</si>
  <si>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</si>
  <si>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</si>
  <si>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</si>
  <si>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</si>
  <si>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</si>
  <si>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</si>
  <si>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</si>
  <si>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</si>
  <si>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</si>
  <si>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</si>
  <si>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</si>
  <si>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</si>
  <si>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</si>
  <si>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</si>
  <si>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</si>
  <si>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</si>
  <si>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</si>
  <si>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</si>
  <si>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</si>
  <si>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</si>
  <si>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</si>
  <si>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</si>
  <si>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</si>
  <si>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</si>
  <si>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</si>
  <si>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</si>
  <si>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</si>
  <si>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</si>
  <si>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</si>
  <si>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</si>
  <si>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</si>
  <si>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</si>
  <si>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</si>
  <si>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</si>
  <si>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</si>
  <si>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</si>
  <si>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</si>
  <si>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</si>
  <si>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</si>
  <si>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</si>
  <si>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</si>
  <si>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</si>
  <si>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</si>
  <si>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</si>
  <si>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</si>
  <si>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</si>
  <si>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</si>
  <si>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</si>
  <si>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</si>
  <si>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</si>
  <si>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</si>
  <si>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</si>
  <si>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</si>
  <si>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</si>
  <si>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</si>
  <si>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</si>
  <si>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</si>
  <si>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</si>
  <si>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</si>
  <si>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</si>
  <si>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</si>
  <si>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</si>
  <si>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</si>
  <si>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</si>
  <si>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</si>
  <si>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</si>
  <si>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</si>
  <si>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</si>
  <si>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</si>
  <si>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</si>
  <si>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</si>
  <si>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</si>
  <si>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</si>
  <si>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</si>
  <si>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</si>
  <si>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</si>
  <si>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</si>
  <si>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</si>
  <si>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</si>
  <si>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</si>
  <si>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</si>
  <si>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</si>
  <si>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</si>
  <si>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</si>
  <si>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</si>
  <si>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</si>
  <si>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</si>
  <si>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</si>
  <si>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</si>
  <si>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</si>
  <si>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</si>
  <si>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</si>
  <si>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</si>
  <si>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</si>
  <si>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</si>
  <si>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</si>
  <si>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</si>
  <si>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</si>
  <si>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</si>
  <si>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</si>
  <si>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</si>
  <si>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</si>
  <si>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</si>
  <si>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</si>
  <si>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</si>
  <si>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</si>
  <si>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</si>
  <si>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</si>
  <si>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</si>
  <si>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</si>
  <si>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</si>
  <si>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</si>
  <si>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</si>
  <si>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</si>
  <si>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</si>
  <si>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</si>
  <si>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</si>
  <si>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</si>
  <si>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</si>
  <si>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</si>
  <si>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</si>
  <si>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</si>
  <si>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</si>
  <si>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</si>
  <si>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</si>
  <si>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</si>
  <si>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</si>
  <si>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</si>
  <si>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</si>
  <si>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</si>
  <si>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</si>
  <si>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</si>
  <si>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</si>
  <si>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</si>
  <si>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</si>
  <si>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</si>
  <si>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</si>
  <si>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</si>
  <si>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</si>
  <si>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</si>
  <si>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</si>
  <si>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</si>
  <si>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</si>
  <si>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</si>
  <si>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</si>
  <si>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</si>
  <si>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</si>
  <si>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</si>
  <si>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</si>
  <si>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</si>
  <si>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</si>
  <si>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</si>
  <si>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</si>
  <si>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</si>
  <si>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</si>
  <si>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</si>
  <si>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</si>
  <si>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</si>
  <si>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</si>
  <si>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</si>
  <si>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</si>
  <si>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</si>
  <si>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</si>
  <si>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</si>
  <si>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</si>
  <si>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</si>
  <si>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</si>
  <si>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</si>
  <si>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</si>
  <si>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</si>
  <si>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</si>
  <si>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</si>
  <si>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</si>
  <si>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</si>
  <si>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</si>
  <si>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</si>
  <si>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</si>
  <si>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</si>
  <si>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</si>
  <si>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</si>
  <si>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</si>
  <si>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</si>
  <si>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</si>
  <si>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</si>
  <si>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</si>
  <si>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</si>
  <si>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</si>
  <si>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</si>
  <si>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</si>
  <si>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</si>
  <si>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</si>
  <si>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</si>
  <si>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</si>
  <si>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</si>
  <si>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</si>
  <si>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</si>
  <si>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</si>
  <si>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</si>
  <si>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</si>
  <si>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</si>
  <si>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</si>
  <si>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</si>
  <si>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</si>
  <si>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</si>
  <si>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</si>
  <si>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</si>
  <si>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</si>
  <si>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</si>
  <si>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</si>
  <si>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</si>
  <si>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</si>
  <si>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</si>
  <si>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</si>
  <si>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</si>
  <si>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</si>
  <si>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</si>
  <si>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</si>
  <si>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</si>
  <si>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</si>
  <si>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</si>
  <si>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</si>
  <si>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</si>
  <si>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</si>
  <si>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</si>
  <si>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</si>
  <si>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</si>
  <si>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</si>
  <si>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</si>
  <si>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</si>
  <si>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</si>
  <si>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</si>
  <si>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</si>
  <si>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</si>
  <si>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</si>
  <si>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</si>
  <si>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</si>
  <si>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</si>
  <si>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</si>
  <si>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</si>
  <si>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</si>
  <si>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</si>
  <si>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</si>
  <si>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</si>
  <si>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</si>
  <si>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</si>
  <si>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</si>
  <si>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</si>
  <si>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</si>
  <si>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</si>
  <si>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</si>
  <si>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</si>
  <si>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</si>
  <si>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</si>
  <si>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</si>
  <si>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</si>
  <si>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</si>
  <si>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</si>
  <si>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</si>
  <si>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</si>
  <si>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</si>
  <si>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</si>
  <si>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</si>
  <si>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</si>
  <si>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</si>
  <si>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</si>
  <si>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</si>
  <si>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</si>
  <si>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</si>
  <si>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</si>
  <si>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</si>
  <si>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</si>
  <si>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</si>
  <si>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</si>
  <si>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</si>
  <si>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</si>
  <si>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</si>
  <si>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</si>
  <si>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</si>
  <si>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</si>
  <si>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</si>
  <si>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</si>
  <si>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</si>
  <si>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</si>
  <si>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</si>
  <si>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</si>
  <si>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</si>
  <si>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</si>
  <si>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</si>
  <si>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</si>
  <si>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</si>
  <si>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</si>
  <si>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</si>
  <si>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</si>
  <si>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</si>
  <si>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</si>
  <si>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</si>
  <si>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</si>
  <si>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</si>
  <si>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</si>
  <si>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</si>
  <si>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</si>
  <si>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</si>
  <si>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</si>
  <si>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</si>
  <si>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</si>
  <si>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</si>
  <si>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</si>
  <si>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</si>
  <si>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</si>
  <si>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</si>
  <si>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</si>
  <si>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</si>
  <si>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</si>
  <si>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</si>
  <si>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</si>
  <si>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</si>
  <si>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</si>
  <si>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</si>
  <si>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</si>
  <si>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</si>
  <si>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</si>
  <si>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</si>
  <si>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</si>
  <si>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</si>
  <si>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</si>
  <si>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</si>
  <si>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</si>
  <si>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</si>
  <si>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</si>
  <si>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</si>
  <si>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</si>
  <si>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</si>
  <si>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</si>
  <si>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</si>
  <si>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</si>
  <si>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</si>
  <si>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</si>
  <si>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</si>
  <si>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</si>
  <si>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</si>
  <si>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</si>
  <si>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</si>
  <si>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</si>
  <si>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</si>
  <si>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</si>
  <si>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</si>
  <si>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</si>
  <si>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</si>
  <si>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</si>
  <si>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</si>
  <si>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</si>
  <si>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</si>
  <si>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</si>
  <si>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</si>
  <si>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</si>
  <si>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</si>
  <si>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</si>
  <si>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</si>
  <si>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</si>
  <si>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</si>
  <si>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</si>
  <si>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</si>
  <si>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</si>
  <si>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</si>
  <si>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</si>
  <si>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</si>
  <si>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</si>
  <si>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</si>
  <si>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</si>
  <si>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</si>
  <si>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</si>
  <si>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</si>
  <si>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</si>
  <si>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</si>
  <si>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</si>
  <si>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</si>
  <si>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</si>
  <si>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</si>
  <si>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</si>
  <si>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</si>
  <si>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</si>
  <si>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</si>
  <si>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</si>
  <si>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</si>
  <si>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</si>
  <si>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</si>
  <si>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</si>
  <si>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</si>
  <si>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</si>
  <si>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</si>
  <si>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</si>
  <si>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</si>
  <si>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</si>
  <si>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</si>
  <si>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</si>
  <si>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</si>
  <si>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</si>
  <si>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</si>
  <si>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</si>
  <si>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</si>
  <si>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</si>
  <si>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</si>
  <si>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</si>
  <si>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</si>
  <si>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</si>
  <si>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</si>
  <si>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</si>
  <si>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</si>
  <si>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</si>
  <si>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</si>
  <si>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</si>
  <si>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</si>
  <si>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</si>
  <si>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</si>
  <si>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</si>
  <si>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</si>
  <si>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</si>
  <si>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</si>
  <si>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</si>
  <si>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</si>
  <si>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</si>
  <si>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</si>
  <si>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</si>
  <si>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</si>
  <si>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</si>
  <si>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</si>
  <si>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</si>
  <si>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</si>
  <si>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</si>
  <si>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</si>
  <si>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</si>
  <si>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</si>
  <si>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</si>
  <si>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</si>
  <si>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</si>
  <si>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</si>
  <si>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</si>
  <si>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</si>
  <si>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</si>
  <si>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</si>
  <si>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</si>
  <si>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</si>
  <si>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</si>
  <si>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</si>
  <si>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</si>
  <si>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</si>
  <si>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</si>
  <si>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</si>
  <si>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</si>
  <si>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</si>
  <si>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</si>
  <si>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</si>
  <si>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</si>
  <si>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</si>
  <si>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</si>
  <si>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</si>
  <si>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</si>
  <si>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</si>
  <si>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</si>
  <si>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</si>
  <si>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</si>
  <si>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</si>
  <si>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</si>
  <si>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</si>
  <si>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</si>
  <si>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</si>
  <si>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</si>
  <si>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</si>
  <si>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</si>
  <si>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</si>
  <si>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</si>
  <si>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</si>
  <si>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</si>
  <si>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</si>
  <si>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</si>
  <si>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</si>
  <si>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</si>
  <si>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</si>
  <si>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</si>
  <si>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</si>
  <si>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</si>
  <si>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</si>
  <si>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</si>
  <si>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</si>
  <si>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</si>
  <si>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</si>
  <si>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</si>
  <si>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</si>
  <si>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</si>
  <si>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</si>
  <si>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</si>
  <si>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</si>
  <si>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</si>
  <si>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</si>
  <si>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</si>
  <si>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</si>
  <si>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</si>
  <si>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</si>
  <si>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</si>
  <si>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</si>
  <si>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</si>
  <si>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</si>
  <si>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</si>
  <si>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</si>
  <si>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</si>
  <si>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</si>
  <si>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</si>
  <si>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</si>
  <si>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</si>
  <si>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</si>
  <si>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</si>
  <si>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</si>
  <si>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</si>
  <si>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</si>
  <si>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</si>
  <si>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</si>
  <si>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</si>
  <si>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</si>
  <si>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</si>
  <si>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</si>
  <si>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</si>
  <si>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</si>
  <si>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</si>
  <si>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</si>
  <si>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</si>
  <si>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</si>
  <si>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</si>
  <si>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</si>
  <si>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</si>
  <si>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</si>
  <si>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</si>
  <si>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</si>
  <si>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</si>
  <si>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</si>
  <si>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</si>
  <si>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</si>
  <si>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</si>
  <si>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</si>
  <si>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</si>
  <si>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</si>
  <si>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</si>
  <si>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</si>
  <si>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</si>
  <si>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</si>
  <si>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</si>
  <si>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</si>
  <si>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</si>
  <si>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</si>
  <si>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</si>
  <si>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</si>
  <si>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</si>
  <si>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</si>
  <si>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</si>
  <si>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</si>
  <si>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</si>
  <si>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</si>
  <si>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</si>
  <si>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</si>
  <si>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</si>
  <si>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</si>
  <si>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</si>
  <si>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</si>
  <si>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</si>
  <si>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</si>
  <si>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</si>
  <si>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</si>
  <si>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</si>
  <si>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</si>
  <si>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</si>
  <si>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</si>
  <si>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</si>
  <si>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</si>
  <si>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</si>
  <si>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</si>
  <si>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</si>
  <si>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</si>
  <si>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</si>
  <si>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</si>
  <si>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</si>
  <si>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</si>
  <si>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</si>
  <si>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</si>
  <si>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</si>
  <si>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</si>
  <si>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</si>
  <si>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</si>
  <si>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</si>
  <si>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</si>
  <si>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</si>
  <si>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</si>
  <si>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</si>
  <si>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</si>
  <si>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</si>
  <si>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</si>
  <si>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</si>
  <si>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</si>
  <si>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</si>
  <si>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</si>
  <si>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</si>
  <si>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</si>
  <si>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</si>
  <si>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</si>
  <si>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</si>
  <si>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</si>
  <si>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</si>
  <si>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</si>
  <si>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</si>
  <si>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</si>
  <si>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</si>
  <si>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</si>
  <si>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</si>
  <si>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</si>
  <si>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</si>
  <si>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</si>
  <si>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</si>
  <si>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</si>
  <si>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</si>
  <si>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</si>
  <si>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</si>
  <si>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</si>
  <si>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</si>
  <si>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</si>
  <si>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</si>
  <si>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</si>
  <si>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</si>
  <si>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</si>
  <si>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</si>
  <si>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</si>
  <si>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</si>
  <si>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</si>
  <si>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</si>
  <si>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</si>
  <si>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</si>
  <si>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</si>
  <si>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</si>
  <si>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</si>
  <si>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</si>
  <si>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</si>
  <si>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</si>
  <si>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</si>
  <si>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</si>
  <si>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</si>
  <si>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</si>
  <si>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</si>
  <si>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</si>
  <si>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</si>
  <si>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</si>
  <si>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</si>
  <si>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</si>
  <si>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</si>
  <si>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</si>
  <si>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</si>
  <si>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</si>
  <si>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</si>
  <si>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</si>
  <si>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</si>
  <si>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</si>
  <si>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</si>
  <si>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</si>
  <si>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</si>
  <si>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</si>
  <si>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</si>
  <si>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</si>
  <si>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</si>
  <si>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</si>
  <si>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</si>
  <si>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</si>
  <si>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</si>
  <si>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</si>
  <si>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</si>
  <si>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</si>
  <si>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</si>
  <si>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</si>
  <si>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</si>
  <si>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</si>
  <si>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</si>
  <si>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</si>
  <si>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</si>
  <si>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</si>
  <si>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</si>
  <si>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</si>
  <si>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</si>
  <si>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</si>
  <si>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</si>
  <si>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</si>
  <si>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</si>
  <si>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</si>
  <si>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</si>
  <si>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</si>
  <si>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</si>
  <si>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</si>
  <si>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</si>
  <si>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</si>
  <si>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</si>
  <si>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</si>
  <si>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</si>
  <si>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</si>
  <si>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</si>
  <si>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</si>
  <si>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</si>
  <si>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</si>
  <si>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</si>
  <si>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</si>
  <si>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</si>
  <si>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</si>
  <si>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</si>
  <si>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</si>
  <si>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</si>
  <si>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</si>
  <si>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</si>
  <si>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</si>
  <si>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</si>
  <si>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</si>
  <si>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</si>
  <si>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</si>
  <si>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</si>
  <si>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</si>
  <si>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</si>
  <si>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</si>
  <si>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</si>
  <si>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</si>
  <si>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</si>
  <si>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</si>
  <si>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</si>
  <si>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</si>
  <si>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</si>
  <si>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</si>
  <si>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</si>
  <si>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</si>
  <si>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</si>
  <si>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</si>
  <si>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</si>
  <si>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</si>
  <si>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</si>
  <si>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</si>
  <si>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</si>
  <si>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</si>
  <si>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</si>
  <si>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</si>
  <si>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</si>
  <si>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</si>
  <si>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</si>
  <si>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</si>
  <si>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</si>
  <si>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</si>
  <si>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</si>
  <si>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</si>
  <si>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</si>
  <si>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</si>
  <si>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</si>
  <si>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</si>
  <si>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</si>
  <si>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</si>
  <si>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</si>
  <si>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</si>
  <si>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</si>
  <si>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</si>
  <si>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</si>
  <si>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</si>
  <si>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</si>
  <si>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</si>
  <si>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</si>
  <si>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</si>
  <si>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</si>
  <si>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</si>
  <si>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</si>
  <si>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</si>
  <si>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</si>
  <si>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</si>
  <si>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</si>
  <si>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</si>
  <si>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</si>
  <si>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</si>
  <si>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</si>
  <si>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</si>
  <si>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</si>
  <si>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</si>
  <si>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</si>
  <si>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</si>
  <si>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</si>
  <si>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</si>
  <si>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</si>
  <si>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</si>
  <si>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</si>
  <si>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</si>
  <si>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</si>
  <si>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</si>
  <si>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</si>
  <si>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</si>
  <si>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</si>
  <si>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</si>
  <si>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</si>
  <si>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</si>
  <si>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</si>
  <si>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</si>
  <si>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</si>
  <si>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</si>
  <si>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</si>
  <si>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</si>
  <si>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</si>
  <si>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</si>
  <si>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</si>
  <si>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</si>
  <si>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</si>
  <si>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</si>
  <si>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</si>
  <si>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</si>
  <si>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</si>
  <si>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</si>
  <si>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</si>
  <si>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</si>
  <si>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</si>
  <si>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</si>
  <si>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</si>
  <si>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</si>
  <si>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</si>
  <si>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</si>
  <si>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</si>
  <si>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</si>
  <si>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</si>
  <si>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</si>
  <si>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</si>
  <si>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</si>
  <si>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</si>
  <si>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</si>
  <si>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</si>
  <si>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</si>
  <si>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</si>
  <si>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</si>
  <si>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</si>
  <si>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</si>
  <si>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</si>
  <si>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</si>
  <si>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</si>
  <si>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</si>
  <si>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</si>
  <si>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</si>
  <si>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</si>
  <si>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</si>
  <si>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</si>
  <si>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</si>
  <si>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</si>
  <si>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</si>
  <si>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</si>
  <si>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</si>
  <si>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</si>
  <si>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</si>
  <si>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</si>
  <si>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</si>
  <si>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</si>
  <si>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</si>
  <si>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</si>
  <si>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</si>
  <si>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</si>
  <si>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</si>
  <si>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</si>
  <si>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</si>
  <si>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</si>
  <si>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</si>
  <si>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</si>
  <si>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</si>
  <si>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</si>
  <si>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</si>
  <si>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</si>
  <si>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</si>
  <si>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</si>
  <si>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</si>
  <si>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</si>
  <si>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</si>
  <si>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</si>
  <si>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</si>
  <si>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</si>
  <si>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</si>
  <si>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</si>
  <si>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</si>
  <si>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</si>
  <si>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</si>
  <si>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</si>
  <si>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</si>
  <si>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</si>
  <si>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</si>
  <si>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</si>
  <si>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</si>
  <si>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</si>
  <si>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</si>
  <si>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</si>
  <si>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</si>
  <si>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</si>
  <si>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</si>
  <si>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</si>
  <si>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</si>
  <si>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</si>
  <si>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</si>
  <si>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</si>
  <si>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</si>
  <si>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</si>
  <si>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</si>
  <si>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</si>
  <si>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</si>
  <si>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</si>
  <si>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</si>
  <si>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</si>
  <si>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</si>
  <si>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</si>
  <si>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</si>
  <si>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</si>
  <si>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</si>
  <si>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</si>
  <si>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</si>
  <si>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</si>
  <si>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</si>
  <si>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</si>
  <si>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</si>
  <si>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</si>
  <si>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</si>
  <si>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</si>
  <si>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</si>
  <si>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</si>
  <si>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</si>
  <si>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</si>
  <si>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</si>
  <si>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</si>
  <si>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</si>
  <si>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</si>
  <si>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</si>
  <si>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</si>
  <si>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</si>
  <si>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</si>
  <si>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</si>
  <si>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</si>
  <si>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</si>
  <si>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</si>
  <si>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</si>
  <si>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</si>
  <si>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</si>
  <si>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</si>
  <si>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</si>
  <si>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</si>
  <si>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</si>
  <si>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</si>
  <si>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</si>
  <si>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</si>
  <si>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</si>
  <si>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</si>
  <si>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</si>
  <si>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</si>
  <si>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</si>
  <si>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</si>
  <si>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</si>
  <si>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</si>
  <si>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</si>
  <si>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</si>
  <si>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</si>
  <si>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</si>
  <si>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</si>
  <si>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</si>
  <si>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</si>
  <si>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</si>
  <si>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</si>
  <si>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</si>
  <si>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</si>
  <si>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</si>
  <si>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</si>
  <si>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</si>
  <si>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</si>
  <si>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</si>
  <si>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</si>
  <si>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</si>
  <si>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</si>
  <si>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</si>
  <si>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</si>
  <si>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</si>
  <si>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</si>
  <si>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</si>
  <si>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</si>
  <si>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</si>
  <si>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</si>
  <si>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</si>
  <si>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</si>
  <si>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</si>
  <si>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</si>
  <si>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</si>
  <si>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</si>
  <si>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</si>
  <si>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</si>
  <si>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</si>
  <si>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</si>
  <si>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</si>
  <si>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</si>
  <si>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</si>
  <si>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</si>
  <si>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</si>
  <si>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</si>
  <si>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</si>
  <si>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</si>
  <si>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</si>
  <si>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</si>
  <si>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</si>
  <si>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</si>
  <si>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</si>
  <si>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</si>
  <si>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</si>
  <si>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</si>
  <si>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</si>
  <si>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</si>
  <si>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</si>
  <si>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</si>
  <si>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</si>
  <si>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</si>
  <si>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</si>
  <si>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</si>
  <si>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</si>
  <si>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</si>
  <si>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</si>
  <si>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</si>
  <si>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</si>
  <si>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</si>
  <si>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</si>
  <si>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</si>
  <si>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</si>
  <si>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</si>
  <si>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</si>
  <si>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</si>
  <si>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2021-70-10001730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</si>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</sst>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G24"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453</v>
      </c>
      <c r="J20" s="150" t="s">
        <v>963</v>
      </c>
      <c r="K20" s="151">
        <v>3473481753</v>
      </c>
      <c r="L20" s="152">
        <v>44197</v>
      </c>
      <c r="M20" s="152">
        <v>44561</v>
      </c>
      <c r="N20" s="135">
        <f>+(M20-L20)/30</f>
        <v>12.133333333333333</v>
      </c>
      <c r="O20" s="138"/>
      <c r="U20" s="134"/>
      <c r="V20" s="105">
        <f ca="1">NOW()</f>
        <v>44193.726494444447</v>
      </c>
      <c r="W20" s="105">
        <f ca="1">NOW()</f>
        <v>44193.726494444447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 t="shared" ref="G49:G50" si="2">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 t="shared" si="2"/>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3">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3"/>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3"/>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3"/>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3"/>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3"/>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3"/>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3"/>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3"/>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3"/>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3"/>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3"/>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3"/>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3"/>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3"/>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3"/>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3"/>
        <v>10.6</v>
      </c>
      <c r="H67" s="64" t="s">
        <v>2743</v>
      </c>
      <c r="I67" s="121" t="s">
        <v>208</v>
      </c>
      <c r="J67" s="63" t="s">
        <v>240</v>
      </c>
      <c r="K67" s="66">
        <v>1149083034</v>
      </c>
      <c r="L67" s="65" t="s">
        <v>1148</v>
      </c>
      <c r="M67" s="117">
        <f t="shared" ref="M67:M70" si="4">+IF(L67="No",1,IF(L67="Si","Ingrese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3"/>
        <v>10.6</v>
      </c>
      <c r="H68" s="64" t="s">
        <v>2743</v>
      </c>
      <c r="I68" s="121" t="s">
        <v>208</v>
      </c>
      <c r="J68" s="63" t="s">
        <v>212</v>
      </c>
      <c r="K68" s="66">
        <v>1548491412</v>
      </c>
      <c r="L68" s="65" t="s">
        <v>1148</v>
      </c>
      <c r="M68" s="117">
        <f t="shared" si="4"/>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3"/>
        <v>10.6</v>
      </c>
      <c r="H69" s="64" t="s">
        <v>2743</v>
      </c>
      <c r="I69" s="121" t="s">
        <v>208</v>
      </c>
      <c r="J69" s="63" t="s">
        <v>224</v>
      </c>
      <c r="K69" s="66">
        <v>1548491412</v>
      </c>
      <c r="L69" s="65" t="s">
        <v>1148</v>
      </c>
      <c r="M69" s="117">
        <f t="shared" si="4"/>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3"/>
        <v>10.6</v>
      </c>
      <c r="H70" s="64" t="s">
        <v>2743</v>
      </c>
      <c r="I70" s="121" t="s">
        <v>208</v>
      </c>
      <c r="J70" s="63" t="s">
        <v>249</v>
      </c>
      <c r="K70" s="66">
        <v>1548491412</v>
      </c>
      <c r="L70" s="65" t="s">
        <v>1148</v>
      </c>
      <c r="M70" s="67">
        <f t="shared" si="4"/>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3"/>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3"/>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3"/>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3"/>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3"/>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3"/>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3"/>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3"/>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3"/>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3"/>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3"/>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3"/>
        <v>21.233333333333334</v>
      </c>
      <c r="H82" s="64" t="s">
        <v>2722</v>
      </c>
      <c r="I82" s="63" t="s">
        <v>453</v>
      </c>
      <c r="J82" s="63" t="s">
        <v>973</v>
      </c>
      <c r="K82" s="66">
        <v>1928374660</v>
      </c>
      <c r="L82" s="65" t="s">
        <v>1148</v>
      </c>
      <c r="M82" s="67">
        <f t="shared" ref="M82:M90" si="5">+IF(L82="No",1,IF(L82="Si","Ingrese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3"/>
        <v>21.233333333333334</v>
      </c>
      <c r="H83" s="64" t="s">
        <v>2695</v>
      </c>
      <c r="I83" s="63" t="s">
        <v>453</v>
      </c>
      <c r="J83" s="63" t="s">
        <v>971</v>
      </c>
      <c r="K83" s="66">
        <v>1928374660</v>
      </c>
      <c r="L83" s="65" t="s">
        <v>1148</v>
      </c>
      <c r="M83" s="67">
        <f t="shared" si="5"/>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3"/>
        <v>21.233333333333334</v>
      </c>
      <c r="H84" s="64" t="s">
        <v>2695</v>
      </c>
      <c r="I84" s="63" t="s">
        <v>453</v>
      </c>
      <c r="J84" s="63" t="s">
        <v>453</v>
      </c>
      <c r="K84" s="66">
        <v>1928374660</v>
      </c>
      <c r="L84" s="65" t="s">
        <v>1148</v>
      </c>
      <c r="M84" s="67">
        <f t="shared" si="5"/>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3"/>
        <v>21.233333333333334</v>
      </c>
      <c r="H85" s="64" t="s">
        <v>2722</v>
      </c>
      <c r="I85" s="63" t="s">
        <v>453</v>
      </c>
      <c r="J85" s="63" t="s">
        <v>963</v>
      </c>
      <c r="K85" s="66">
        <v>876763070</v>
      </c>
      <c r="L85" s="65" t="s">
        <v>1148</v>
      </c>
      <c r="M85" s="67">
        <f t="shared" si="5"/>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3"/>
        <v>21.233333333333334</v>
      </c>
      <c r="H86" s="64" t="s">
        <v>2713</v>
      </c>
      <c r="I86" s="63" t="s">
        <v>208</v>
      </c>
      <c r="J86" s="63" t="s">
        <v>224</v>
      </c>
      <c r="K86" s="66">
        <v>520085457</v>
      </c>
      <c r="L86" s="65" t="s">
        <v>1148</v>
      </c>
      <c r="M86" s="67">
        <f t="shared" si="5"/>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3"/>
        <v>21.233333333333334</v>
      </c>
      <c r="H87" s="64" t="s">
        <v>2716</v>
      </c>
      <c r="I87" s="63" t="s">
        <v>208</v>
      </c>
      <c r="J87" s="63" t="s">
        <v>226</v>
      </c>
      <c r="K87" s="66">
        <v>3600507407</v>
      </c>
      <c r="L87" s="65" t="s">
        <v>1148</v>
      </c>
      <c r="M87" s="67">
        <f t="shared" si="5"/>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3"/>
        <v>21.233333333333334</v>
      </c>
      <c r="H88" s="64" t="s">
        <v>2716</v>
      </c>
      <c r="I88" s="63" t="s">
        <v>208</v>
      </c>
      <c r="J88" s="63" t="s">
        <v>240</v>
      </c>
      <c r="K88" s="66">
        <v>3600507407</v>
      </c>
      <c r="L88" s="65" t="s">
        <v>1148</v>
      </c>
      <c r="M88" s="67">
        <f t="shared" si="5"/>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3"/>
        <v>21.233333333333334</v>
      </c>
      <c r="H89" s="64" t="s">
        <v>2716</v>
      </c>
      <c r="I89" s="63" t="s">
        <v>208</v>
      </c>
      <c r="J89" s="63" t="s">
        <v>234</v>
      </c>
      <c r="K89" s="66">
        <v>3600507407</v>
      </c>
      <c r="L89" s="65" t="s">
        <v>1148</v>
      </c>
      <c r="M89" s="67">
        <f t="shared" si="5"/>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3"/>
        <v>21.233333333333334</v>
      </c>
      <c r="H90" s="64" t="s">
        <v>2716</v>
      </c>
      <c r="I90" s="63" t="s">
        <v>208</v>
      </c>
      <c r="J90" s="63" t="s">
        <v>210</v>
      </c>
      <c r="K90" s="66">
        <v>2000328681</v>
      </c>
      <c r="L90" s="65" t="s">
        <v>1148</v>
      </c>
      <c r="M90" s="67">
        <f t="shared" si="5"/>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3"/>
        <v>21.166666666666668</v>
      </c>
      <c r="H91" s="122" t="s">
        <v>2722</v>
      </c>
      <c r="I91" s="121" t="s">
        <v>453</v>
      </c>
      <c r="J91" s="121" t="s">
        <v>964</v>
      </c>
      <c r="K91" s="123">
        <v>939424473</v>
      </c>
      <c r="L91" s="124" t="s">
        <v>1148</v>
      </c>
      <c r="M91" s="117">
        <f t="shared" ref="M91:M97" si="6">+IF(L91="No",1,IF(L91="Si","Ingrese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3"/>
        <v>8.1</v>
      </c>
      <c r="H92" s="122" t="s">
        <v>2721</v>
      </c>
      <c r="I92" s="121" t="s">
        <v>453</v>
      </c>
      <c r="J92" s="121" t="s">
        <v>964</v>
      </c>
      <c r="K92" s="123">
        <v>1062431521</v>
      </c>
      <c r="L92" s="124" t="s">
        <v>1148</v>
      </c>
      <c r="M92" s="117">
        <f t="shared" si="6"/>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3"/>
        <v>15.6</v>
      </c>
      <c r="H93" s="122" t="s">
        <v>2714</v>
      </c>
      <c r="I93" s="121" t="s">
        <v>208</v>
      </c>
      <c r="J93" s="121" t="s">
        <v>231</v>
      </c>
      <c r="K93" s="123">
        <v>1620695280</v>
      </c>
      <c r="L93" s="124" t="s">
        <v>1148</v>
      </c>
      <c r="M93" s="117">
        <f t="shared" si="6"/>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3"/>
        <v>15.566666666666666</v>
      </c>
      <c r="H94" s="122" t="s">
        <v>2715</v>
      </c>
      <c r="I94" s="121" t="s">
        <v>208</v>
      </c>
      <c r="J94" s="121" t="s">
        <v>234</v>
      </c>
      <c r="K94" s="123">
        <v>1800424520</v>
      </c>
      <c r="L94" s="124" t="s">
        <v>1148</v>
      </c>
      <c r="M94" s="117">
        <f t="shared" si="6"/>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3"/>
        <v>15.566666666666666</v>
      </c>
      <c r="H95" s="122" t="s">
        <v>2715</v>
      </c>
      <c r="I95" s="121" t="s">
        <v>208</v>
      </c>
      <c r="J95" s="121" t="s">
        <v>240</v>
      </c>
      <c r="K95" s="123">
        <v>1800424520</v>
      </c>
      <c r="L95" s="124" t="s">
        <v>1148</v>
      </c>
      <c r="M95" s="117">
        <f t="shared" si="6"/>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3"/>
        <v>4</v>
      </c>
      <c r="H96" s="122" t="s">
        <v>2720</v>
      </c>
      <c r="I96" s="121" t="s">
        <v>453</v>
      </c>
      <c r="J96" s="121" t="s">
        <v>964</v>
      </c>
      <c r="K96" s="123">
        <v>374188986</v>
      </c>
      <c r="L96" s="124" t="s">
        <v>1148</v>
      </c>
      <c r="M96" s="117">
        <f t="shared" si="6"/>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3"/>
        <v>11.066666666666666</v>
      </c>
      <c r="H97" s="122" t="s">
        <v>2744</v>
      </c>
      <c r="I97" s="121" t="s">
        <v>208</v>
      </c>
      <c r="J97" s="121" t="s">
        <v>226</v>
      </c>
      <c r="K97" s="123">
        <v>3791442045</v>
      </c>
      <c r="L97" s="124" t="s">
        <v>1148</v>
      </c>
      <c r="M97" s="117">
        <f t="shared" si="6"/>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3"/>
        <v>11.066666666666666</v>
      </c>
      <c r="H98" s="122" t="s">
        <v>2744</v>
      </c>
      <c r="I98" s="121" t="s">
        <v>208</v>
      </c>
      <c r="J98" s="121" t="s">
        <v>240</v>
      </c>
      <c r="K98" s="123">
        <v>3791442045</v>
      </c>
      <c r="L98" s="124" t="s">
        <v>1148</v>
      </c>
      <c r="M98" s="117">
        <f t="shared" ref="M98:M99" si="7">+IF(L98="No",1,IF(L98="Si","Ingrese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3"/>
        <v>11.066666666666666</v>
      </c>
      <c r="H99" s="122" t="s">
        <v>2744</v>
      </c>
      <c r="I99" s="121" t="s">
        <v>208</v>
      </c>
      <c r="J99" s="121" t="s">
        <v>250</v>
      </c>
      <c r="K99" s="123">
        <v>3791442045</v>
      </c>
      <c r="L99" s="124" t="s">
        <v>1148</v>
      </c>
      <c r="M99" s="117">
        <f t="shared" si="7"/>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3"/>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3"/>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 t="shared" ref="G115:G116" si="8">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8"/>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9">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9"/>
        <v/>
      </c>
      <c r="H118" s="64"/>
      <c r="I118" s="63"/>
      <c r="J118" s="63"/>
      <c r="K118" s="68"/>
      <c r="L118" s="100" t="str">
        <f>+IF(AND(K118&gt;0,O118="Ejecución"),(K118/877802)*Tabla28[[#This Row],[% participación]],IF(AND(K118&gt;0,O118&lt;&gt;"Ejecución"),"-",""))</f>
        <v/>
      </c>
      <c r="M118" s="65"/>
      <c r="N118" s="173" t="str">
        <f t="shared" ref="N118:N160" si="10">+IF(M118="No",1,IF(M118="Si","Ingrese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9"/>
        <v/>
      </c>
      <c r="H119" s="64"/>
      <c r="I119" s="63"/>
      <c r="J119" s="63"/>
      <c r="K119" s="68"/>
      <c r="L119" s="100" t="str">
        <f>+IF(AND(K119&gt;0,O119="Ejecución"),(K119/877802)*Tabla28[[#This Row],[% participación]],IF(AND(K119&gt;0,O119&lt;&gt;"Ejecución"),"-",""))</f>
        <v/>
      </c>
      <c r="M119" s="65"/>
      <c r="N119" s="173" t="str">
        <f t="shared" si="10"/>
        <v/>
      </c>
      <c r="O119" s="162" t="s">
        <v>1150</v>
      </c>
      <c r="P119" s="79"/>
    </row>
    <row r="120" spans="1:16" s="7" customFormat="1" ht="24.75" customHeight="1" outlineLevel="1" x14ac:dyDescent="0.25">
      <c r="A120" s="144">
        <v>7</v>
      </c>
      <c r="B120" s="161" t="s">
        <v>2665</v>
      </c>
      <c r="C120" s="163" t="s">
        <v>31</v>
      </c>
      <c r="D120" s="63"/>
      <c r="E120" s="145"/>
      <c r="F120" s="145"/>
      <c r="G120" s="160" t="str">
        <f t="shared" si="9"/>
        <v/>
      </c>
      <c r="H120" s="64"/>
      <c r="I120" s="63"/>
      <c r="J120" s="63"/>
      <c r="K120" s="68"/>
      <c r="L120" s="100" t="str">
        <f>+IF(AND(K120&gt;0,O120="Ejecución"),(K120/877802)*Tabla28[[#This Row],[% participación]],IF(AND(K120&gt;0,O120&lt;&gt;"Ejecución"),"-",""))</f>
        <v/>
      </c>
      <c r="M120" s="65"/>
      <c r="N120" s="173" t="str">
        <f t="shared" si="10"/>
        <v/>
      </c>
      <c r="O120" s="162" t="s">
        <v>1150</v>
      </c>
      <c r="P120" s="79"/>
    </row>
    <row r="121" spans="1:16" s="7" customFormat="1" ht="24.75" customHeight="1" outlineLevel="1" x14ac:dyDescent="0.25">
      <c r="A121" s="144">
        <v>8</v>
      </c>
      <c r="B121" s="161" t="s">
        <v>2665</v>
      </c>
      <c r="C121" s="163" t="s">
        <v>31</v>
      </c>
      <c r="D121" s="63"/>
      <c r="E121" s="145"/>
      <c r="F121" s="145"/>
      <c r="G121" s="160" t="str">
        <f t="shared" si="9"/>
        <v/>
      </c>
      <c r="H121" s="102"/>
      <c r="I121" s="63"/>
      <c r="J121" s="63"/>
      <c r="K121" s="68"/>
      <c r="L121" s="100" t="str">
        <f>+IF(AND(K121&gt;0,O121="Ejecución"),(K121/877802)*Tabla28[[#This Row],[% participación]],IF(AND(K121&gt;0,O121&lt;&gt;"Ejecución"),"-",""))</f>
        <v/>
      </c>
      <c r="M121" s="65"/>
      <c r="N121" s="173" t="str">
        <f t="shared" si="10"/>
        <v/>
      </c>
      <c r="O121" s="162" t="s">
        <v>1150</v>
      </c>
      <c r="P121" s="79"/>
    </row>
    <row r="122" spans="1:16" s="7" customFormat="1" ht="24.75" customHeight="1" outlineLevel="1" x14ac:dyDescent="0.25">
      <c r="A122" s="144">
        <v>9</v>
      </c>
      <c r="B122" s="161" t="s">
        <v>2665</v>
      </c>
      <c r="C122" s="163" t="s">
        <v>31</v>
      </c>
      <c r="D122" s="63"/>
      <c r="E122" s="145"/>
      <c r="F122" s="145"/>
      <c r="G122" s="160" t="str">
        <f t="shared" si="9"/>
        <v/>
      </c>
      <c r="H122" s="64"/>
      <c r="I122" s="63"/>
      <c r="J122" s="63"/>
      <c r="K122" s="68"/>
      <c r="L122" s="100" t="str">
        <f>+IF(AND(K122&gt;0,O122="Ejecución"),(K122/877802)*Tabla28[[#This Row],[% participación]],IF(AND(K122&gt;0,O122&lt;&gt;"Ejecución"),"-",""))</f>
        <v/>
      </c>
      <c r="M122" s="65"/>
      <c r="N122" s="173" t="str">
        <f t="shared" si="10"/>
        <v/>
      </c>
      <c r="O122" s="162" t="s">
        <v>1150</v>
      </c>
      <c r="P122" s="79"/>
    </row>
    <row r="123" spans="1:16" s="7" customFormat="1" ht="24.75" customHeight="1" outlineLevel="1" x14ac:dyDescent="0.25">
      <c r="A123" s="144">
        <v>10</v>
      </c>
      <c r="B123" s="161" t="s">
        <v>2665</v>
      </c>
      <c r="C123" s="163" t="s">
        <v>31</v>
      </c>
      <c r="D123" s="63"/>
      <c r="E123" s="145"/>
      <c r="F123" s="145"/>
      <c r="G123" s="160" t="str">
        <f t="shared" si="9"/>
        <v/>
      </c>
      <c r="H123" s="64"/>
      <c r="I123" s="63"/>
      <c r="J123" s="63"/>
      <c r="K123" s="68"/>
      <c r="L123" s="100" t="str">
        <f>+IF(AND(K123&gt;0,O123="Ejecución"),(K123/877802)*Tabla28[[#This Row],[% participación]],IF(AND(K123&gt;0,O123&lt;&gt;"Ejecución"),"-",""))</f>
        <v/>
      </c>
      <c r="M123" s="65"/>
      <c r="N123" s="173" t="str">
        <f t="shared" si="10"/>
        <v/>
      </c>
      <c r="O123" s="162" t="s">
        <v>1150</v>
      </c>
      <c r="P123" s="79"/>
    </row>
    <row r="124" spans="1:16" s="7" customFormat="1" ht="24.75" customHeight="1" outlineLevel="1" x14ac:dyDescent="0.25">
      <c r="A124" s="144">
        <v>11</v>
      </c>
      <c r="B124" s="161" t="s">
        <v>2665</v>
      </c>
      <c r="C124" s="163" t="s">
        <v>31</v>
      </c>
      <c r="D124" s="63"/>
      <c r="E124" s="145"/>
      <c r="F124" s="145"/>
      <c r="G124" s="160" t="str">
        <f t="shared" si="9"/>
        <v/>
      </c>
      <c r="H124" s="64"/>
      <c r="I124" s="63"/>
      <c r="J124" s="63"/>
      <c r="K124" s="68"/>
      <c r="L124" s="100" t="str">
        <f>+IF(AND(K124&gt;0,O124="Ejecución"),(K124/877802)*Tabla28[[#This Row],[% participación]],IF(AND(K124&gt;0,O124&lt;&gt;"Ejecución"),"-",""))</f>
        <v/>
      </c>
      <c r="M124" s="65"/>
      <c r="N124" s="173" t="str">
        <f t="shared" si="10"/>
        <v/>
      </c>
      <c r="O124" s="162" t="s">
        <v>1150</v>
      </c>
      <c r="P124" s="79"/>
    </row>
    <row r="125" spans="1:16" s="7" customFormat="1" ht="24.75" customHeight="1" outlineLevel="1" x14ac:dyDescent="0.25">
      <c r="A125" s="144">
        <v>12</v>
      </c>
      <c r="B125" s="161" t="s">
        <v>2665</v>
      </c>
      <c r="C125" s="163" t="s">
        <v>31</v>
      </c>
      <c r="D125" s="63"/>
      <c r="E125" s="145"/>
      <c r="F125" s="145"/>
      <c r="G125" s="160" t="str">
        <f t="shared" si="9"/>
        <v/>
      </c>
      <c r="H125" s="64"/>
      <c r="I125" s="63"/>
      <c r="J125" s="63"/>
      <c r="K125" s="68"/>
      <c r="L125" s="100" t="str">
        <f>+IF(AND(K125&gt;0,O125="Ejecución"),(K125/877802)*Tabla28[[#This Row],[% participación]],IF(AND(K125&gt;0,O125&lt;&gt;"Ejecución"),"-",""))</f>
        <v/>
      </c>
      <c r="M125" s="65"/>
      <c r="N125" s="173" t="str">
        <f t="shared" si="10"/>
        <v/>
      </c>
      <c r="O125" s="162" t="s">
        <v>1150</v>
      </c>
      <c r="P125" s="79"/>
    </row>
    <row r="126" spans="1:16" s="7" customFormat="1" ht="24.75" customHeight="1" outlineLevel="1" x14ac:dyDescent="0.25">
      <c r="A126" s="144">
        <v>13</v>
      </c>
      <c r="B126" s="161" t="s">
        <v>2665</v>
      </c>
      <c r="C126" s="163" t="s">
        <v>31</v>
      </c>
      <c r="D126" s="63"/>
      <c r="E126" s="145"/>
      <c r="F126" s="145"/>
      <c r="G126" s="160" t="str">
        <f t="shared" si="9"/>
        <v/>
      </c>
      <c r="H126" s="64"/>
      <c r="I126" s="63"/>
      <c r="J126" s="63"/>
      <c r="K126" s="68"/>
      <c r="L126" s="100" t="str">
        <f>+IF(AND(K126&gt;0,O126="Ejecución"),(K126/877802)*Tabla28[[#This Row],[% participación]],IF(AND(K126&gt;0,O126&lt;&gt;"Ejecución"),"-",""))</f>
        <v/>
      </c>
      <c r="M126" s="65"/>
      <c r="N126" s="173" t="str">
        <f t="shared" si="10"/>
        <v/>
      </c>
      <c r="O126" s="162" t="s">
        <v>1150</v>
      </c>
      <c r="P126" s="79"/>
    </row>
    <row r="127" spans="1:16" s="7" customFormat="1" ht="24.75" customHeight="1" outlineLevel="1" x14ac:dyDescent="0.25">
      <c r="A127" s="144">
        <v>14</v>
      </c>
      <c r="B127" s="161" t="s">
        <v>2665</v>
      </c>
      <c r="C127" s="163" t="s">
        <v>31</v>
      </c>
      <c r="D127" s="63"/>
      <c r="E127" s="145"/>
      <c r="F127" s="145"/>
      <c r="G127" s="160" t="str">
        <f t="shared" si="9"/>
        <v/>
      </c>
      <c r="H127" s="64"/>
      <c r="I127" s="63"/>
      <c r="J127" s="63"/>
      <c r="K127" s="68"/>
      <c r="L127" s="100" t="str">
        <f>+IF(AND(K127&gt;0,O127="Ejecución"),(K127/877802)*Tabla28[[#This Row],[% participación]],IF(AND(K127&gt;0,O127&lt;&gt;"Ejecución"),"-",""))</f>
        <v/>
      </c>
      <c r="M127" s="65"/>
      <c r="N127" s="173" t="str">
        <f t="shared" si="10"/>
        <v/>
      </c>
      <c r="O127" s="162" t="s">
        <v>1150</v>
      </c>
      <c r="P127" s="79"/>
    </row>
    <row r="128" spans="1:16" s="7" customFormat="1" ht="24.75" customHeight="1" outlineLevel="1" x14ac:dyDescent="0.25">
      <c r="A128" s="144">
        <v>15</v>
      </c>
      <c r="B128" s="161" t="s">
        <v>2665</v>
      </c>
      <c r="C128" s="163" t="s">
        <v>31</v>
      </c>
      <c r="D128" s="63"/>
      <c r="E128" s="145"/>
      <c r="F128" s="145"/>
      <c r="G128" s="160" t="str">
        <f t="shared" si="9"/>
        <v/>
      </c>
      <c r="H128" s="64"/>
      <c r="I128" s="63"/>
      <c r="J128" s="63"/>
      <c r="K128" s="68"/>
      <c r="L128" s="100" t="str">
        <f>+IF(AND(K128&gt;0,O128="Ejecución"),(K128/877802)*Tabla28[[#This Row],[% participación]],IF(AND(K128&gt;0,O128&lt;&gt;"Ejecución"),"-",""))</f>
        <v/>
      </c>
      <c r="M128" s="65"/>
      <c r="N128" s="173" t="str">
        <f t="shared" si="10"/>
        <v/>
      </c>
      <c r="O128" s="162" t="s">
        <v>1150</v>
      </c>
      <c r="P128" s="79"/>
    </row>
    <row r="129" spans="1:16" s="7" customFormat="1" ht="24.75" customHeight="1" outlineLevel="1" x14ac:dyDescent="0.25">
      <c r="A129" s="144">
        <v>16</v>
      </c>
      <c r="B129" s="161" t="s">
        <v>2665</v>
      </c>
      <c r="C129" s="163" t="s">
        <v>31</v>
      </c>
      <c r="D129" s="63"/>
      <c r="E129" s="145"/>
      <c r="F129" s="145"/>
      <c r="G129" s="160" t="str">
        <f t="shared" si="9"/>
        <v/>
      </c>
      <c r="H129" s="64"/>
      <c r="I129" s="63"/>
      <c r="J129" s="63"/>
      <c r="K129" s="68"/>
      <c r="L129" s="100" t="str">
        <f>+IF(AND(K129&gt;0,O129="Ejecución"),(K129/877802)*Tabla28[[#This Row],[% participación]],IF(AND(K129&gt;0,O129&lt;&gt;"Ejecución"),"-",""))</f>
        <v/>
      </c>
      <c r="M129" s="65"/>
      <c r="N129" s="173" t="str">
        <f t="shared" si="10"/>
        <v/>
      </c>
      <c r="O129" s="162" t="s">
        <v>1150</v>
      </c>
      <c r="P129" s="79"/>
    </row>
    <row r="130" spans="1:16" s="7" customFormat="1" ht="24.75" customHeight="1" outlineLevel="1" x14ac:dyDescent="0.25">
      <c r="A130" s="144">
        <v>17</v>
      </c>
      <c r="B130" s="161" t="s">
        <v>2665</v>
      </c>
      <c r="C130" s="163" t="s">
        <v>31</v>
      </c>
      <c r="D130" s="63"/>
      <c r="E130" s="145"/>
      <c r="F130" s="145"/>
      <c r="G130" s="160" t="str">
        <f t="shared" si="9"/>
        <v/>
      </c>
      <c r="H130" s="64"/>
      <c r="I130" s="63"/>
      <c r="J130" s="63"/>
      <c r="K130" s="68"/>
      <c r="L130" s="100" t="str">
        <f>+IF(AND(K130&gt;0,O130="Ejecución"),(K130/877802)*Tabla28[[#This Row],[% participación]],IF(AND(K130&gt;0,O130&lt;&gt;"Ejecución"),"-",""))</f>
        <v/>
      </c>
      <c r="M130" s="65"/>
      <c r="N130" s="173" t="str">
        <f t="shared" si="10"/>
        <v/>
      </c>
      <c r="O130" s="162" t="s">
        <v>1150</v>
      </c>
      <c r="P130" s="79"/>
    </row>
    <row r="131" spans="1:16" s="7" customFormat="1" ht="24.75" customHeight="1" outlineLevel="1" x14ac:dyDescent="0.25">
      <c r="A131" s="144">
        <v>18</v>
      </c>
      <c r="B131" s="161" t="s">
        <v>2665</v>
      </c>
      <c r="C131" s="163" t="s">
        <v>31</v>
      </c>
      <c r="D131" s="63"/>
      <c r="E131" s="145"/>
      <c r="F131" s="145"/>
      <c r="G131" s="160" t="str">
        <f t="shared" si="9"/>
        <v/>
      </c>
      <c r="H131" s="64"/>
      <c r="I131" s="63"/>
      <c r="J131" s="63"/>
      <c r="K131" s="68"/>
      <c r="L131" s="100" t="str">
        <f>+IF(AND(K131&gt;0,O131="Ejecución"),(K131/877802)*Tabla28[[#This Row],[% participación]],IF(AND(K131&gt;0,O131&lt;&gt;"Ejecución"),"-",""))</f>
        <v/>
      </c>
      <c r="M131" s="65"/>
      <c r="N131" s="173" t="str">
        <f t="shared" si="10"/>
        <v/>
      </c>
      <c r="O131" s="162" t="s">
        <v>1150</v>
      </c>
      <c r="P131" s="79"/>
    </row>
    <row r="132" spans="1:16" s="7" customFormat="1" ht="24.75" customHeight="1" outlineLevel="1" x14ac:dyDescent="0.25">
      <c r="A132" s="144">
        <v>19</v>
      </c>
      <c r="B132" s="161" t="s">
        <v>2665</v>
      </c>
      <c r="C132" s="163" t="s">
        <v>31</v>
      </c>
      <c r="D132" s="63"/>
      <c r="E132" s="145"/>
      <c r="F132" s="145"/>
      <c r="G132" s="160" t="str">
        <f t="shared" si="9"/>
        <v/>
      </c>
      <c r="H132" s="64"/>
      <c r="I132" s="63"/>
      <c r="J132" s="63"/>
      <c r="K132" s="68"/>
      <c r="L132" s="100" t="str">
        <f>+IF(AND(K132&gt;0,O132="Ejecución"),(K132/877802)*Tabla28[[#This Row],[% participación]],IF(AND(K132&gt;0,O132&lt;&gt;"Ejecución"),"-",""))</f>
        <v/>
      </c>
      <c r="M132" s="65"/>
      <c r="N132" s="173" t="str">
        <f t="shared" si="10"/>
        <v/>
      </c>
      <c r="O132" s="162" t="s">
        <v>1150</v>
      </c>
      <c r="P132" s="79"/>
    </row>
    <row r="133" spans="1:16" s="7" customFormat="1" ht="24.75" customHeight="1" outlineLevel="1" x14ac:dyDescent="0.25">
      <c r="A133" s="144">
        <v>20</v>
      </c>
      <c r="B133" s="161" t="s">
        <v>2665</v>
      </c>
      <c r="C133" s="163" t="s">
        <v>31</v>
      </c>
      <c r="D133" s="63"/>
      <c r="E133" s="145"/>
      <c r="F133" s="145"/>
      <c r="G133" s="160" t="str">
        <f t="shared" si="9"/>
        <v/>
      </c>
      <c r="H133" s="64"/>
      <c r="I133" s="63"/>
      <c r="J133" s="63"/>
      <c r="K133" s="68"/>
      <c r="L133" s="100" t="str">
        <f>+IF(AND(K133&gt;0,O133="Ejecución"),(K133/877802)*Tabla28[[#This Row],[% participación]],IF(AND(K133&gt;0,O133&lt;&gt;"Ejecución"),"-",""))</f>
        <v/>
      </c>
      <c r="M133" s="65"/>
      <c r="N133" s="173" t="str">
        <f t="shared" si="10"/>
        <v/>
      </c>
      <c r="O133" s="162" t="s">
        <v>1150</v>
      </c>
      <c r="P133" s="79"/>
    </row>
    <row r="134" spans="1:16" s="7" customFormat="1" ht="24.75" customHeight="1" outlineLevel="1" x14ac:dyDescent="0.25">
      <c r="A134" s="144">
        <v>21</v>
      </c>
      <c r="B134" s="161" t="s">
        <v>2665</v>
      </c>
      <c r="C134" s="163" t="s">
        <v>31</v>
      </c>
      <c r="D134" s="63"/>
      <c r="E134" s="145"/>
      <c r="F134" s="145"/>
      <c r="G134" s="160" t="str">
        <f t="shared" si="9"/>
        <v/>
      </c>
      <c r="H134" s="64"/>
      <c r="I134" s="63"/>
      <c r="J134" s="63"/>
      <c r="K134" s="68"/>
      <c r="L134" s="100" t="str">
        <f>+IF(AND(K134&gt;0,O134="Ejecución"),(K134/877802)*Tabla28[[#This Row],[% participación]],IF(AND(K134&gt;0,O134&lt;&gt;"Ejecución"),"-",""))</f>
        <v/>
      </c>
      <c r="M134" s="65"/>
      <c r="N134" s="173" t="str">
        <f t="shared" si="10"/>
        <v/>
      </c>
      <c r="O134" s="162" t="s">
        <v>1150</v>
      </c>
      <c r="P134" s="79"/>
    </row>
    <row r="135" spans="1:16" s="7" customFormat="1" ht="24.75" customHeight="1" outlineLevel="1" x14ac:dyDescent="0.25">
      <c r="A135" s="144">
        <v>22</v>
      </c>
      <c r="B135" s="161" t="s">
        <v>2665</v>
      </c>
      <c r="C135" s="163" t="s">
        <v>31</v>
      </c>
      <c r="D135" s="63"/>
      <c r="E135" s="145"/>
      <c r="F135" s="145"/>
      <c r="G135" s="160" t="str">
        <f t="shared" si="9"/>
        <v/>
      </c>
      <c r="H135" s="64"/>
      <c r="I135" s="63"/>
      <c r="J135" s="63"/>
      <c r="K135" s="68"/>
      <c r="L135" s="100" t="str">
        <f>+IF(AND(K135&gt;0,O135="Ejecución"),(K135/877802)*Tabla28[[#This Row],[% participación]],IF(AND(K135&gt;0,O135&lt;&gt;"Ejecución"),"-",""))</f>
        <v/>
      </c>
      <c r="M135" s="65"/>
      <c r="N135" s="173" t="str">
        <f t="shared" si="10"/>
        <v/>
      </c>
      <c r="O135" s="162" t="s">
        <v>1150</v>
      </c>
      <c r="P135" s="79"/>
    </row>
    <row r="136" spans="1:16" s="7" customFormat="1" ht="24.75" customHeight="1" outlineLevel="1" x14ac:dyDescent="0.25">
      <c r="A136" s="144">
        <v>23</v>
      </c>
      <c r="B136" s="161" t="s">
        <v>2665</v>
      </c>
      <c r="C136" s="163" t="s">
        <v>31</v>
      </c>
      <c r="D136" s="63"/>
      <c r="E136" s="145"/>
      <c r="F136" s="145"/>
      <c r="G136" s="160" t="str">
        <f t="shared" si="9"/>
        <v/>
      </c>
      <c r="H136" s="64"/>
      <c r="I136" s="63"/>
      <c r="J136" s="63"/>
      <c r="K136" s="68"/>
      <c r="L136" s="100" t="str">
        <f>+IF(AND(K136&gt;0,O136="Ejecución"),(K136/877802)*Tabla28[[#This Row],[% participación]],IF(AND(K136&gt;0,O136&lt;&gt;"Ejecución"),"-",""))</f>
        <v/>
      </c>
      <c r="M136" s="65"/>
      <c r="N136" s="173" t="str">
        <f t="shared" si="10"/>
        <v/>
      </c>
      <c r="O136" s="162" t="s">
        <v>1150</v>
      </c>
      <c r="P136" s="79"/>
    </row>
    <row r="137" spans="1:16" s="7" customFormat="1" ht="24.75" customHeight="1" outlineLevel="1" x14ac:dyDescent="0.25">
      <c r="A137" s="144">
        <v>24</v>
      </c>
      <c r="B137" s="161" t="s">
        <v>2665</v>
      </c>
      <c r="C137" s="163" t="s">
        <v>31</v>
      </c>
      <c r="D137" s="63"/>
      <c r="E137" s="145"/>
      <c r="F137" s="145"/>
      <c r="G137" s="160" t="str">
        <f t="shared" si="9"/>
        <v/>
      </c>
      <c r="H137" s="64"/>
      <c r="I137" s="63"/>
      <c r="J137" s="63"/>
      <c r="K137" s="68"/>
      <c r="L137" s="100" t="str">
        <f>+IF(AND(K137&gt;0,O137="Ejecución"),(K137/877802)*Tabla28[[#This Row],[% participación]],IF(AND(K137&gt;0,O137&lt;&gt;"Ejecución"),"-",""))</f>
        <v/>
      </c>
      <c r="M137" s="65"/>
      <c r="N137" s="173" t="str">
        <f t="shared" si="10"/>
        <v/>
      </c>
      <c r="O137" s="162" t="s">
        <v>1150</v>
      </c>
      <c r="P137" s="79"/>
    </row>
    <row r="138" spans="1:16" s="7" customFormat="1" ht="24.75" customHeight="1" outlineLevel="1" x14ac:dyDescent="0.25">
      <c r="A138" s="144">
        <v>25</v>
      </c>
      <c r="B138" s="161" t="s">
        <v>2665</v>
      </c>
      <c r="C138" s="163" t="s">
        <v>31</v>
      </c>
      <c r="D138" s="63"/>
      <c r="E138" s="145"/>
      <c r="F138" s="145"/>
      <c r="G138" s="160" t="str">
        <f t="shared" si="9"/>
        <v/>
      </c>
      <c r="H138" s="64"/>
      <c r="I138" s="63"/>
      <c r="J138" s="63"/>
      <c r="K138" s="68"/>
      <c r="L138" s="100" t="str">
        <f>+IF(AND(K138&gt;0,O138="Ejecución"),(K138/877802)*Tabla28[[#This Row],[% participación]],IF(AND(K138&gt;0,O138&lt;&gt;"Ejecución"),"-",""))</f>
        <v/>
      </c>
      <c r="M138" s="65"/>
      <c r="N138" s="173" t="str">
        <f t="shared" si="10"/>
        <v/>
      </c>
      <c r="O138" s="162" t="s">
        <v>1150</v>
      </c>
      <c r="P138" s="79"/>
    </row>
    <row r="139" spans="1:16" s="7" customFormat="1" ht="24.75" customHeight="1" outlineLevel="1" x14ac:dyDescent="0.25">
      <c r="A139" s="144">
        <v>26</v>
      </c>
      <c r="B139" s="161" t="s">
        <v>2665</v>
      </c>
      <c r="C139" s="163" t="s">
        <v>31</v>
      </c>
      <c r="D139" s="63"/>
      <c r="E139" s="145"/>
      <c r="F139" s="145"/>
      <c r="G139" s="160" t="str">
        <f t="shared" si="9"/>
        <v/>
      </c>
      <c r="H139" s="64"/>
      <c r="I139" s="63"/>
      <c r="J139" s="63"/>
      <c r="K139" s="68"/>
      <c r="L139" s="100" t="str">
        <f>+IF(AND(K139&gt;0,O139="Ejecución"),(K139/877802)*Tabla28[[#This Row],[% participación]],IF(AND(K139&gt;0,O139&lt;&gt;"Ejecución"),"-",""))</f>
        <v/>
      </c>
      <c r="M139" s="65"/>
      <c r="N139" s="173" t="str">
        <f t="shared" si="10"/>
        <v/>
      </c>
      <c r="O139" s="162" t="s">
        <v>1150</v>
      </c>
      <c r="P139" s="79"/>
    </row>
    <row r="140" spans="1:16" s="7" customFormat="1" ht="24.75" customHeight="1" outlineLevel="1" x14ac:dyDescent="0.25">
      <c r="A140" s="144">
        <v>27</v>
      </c>
      <c r="B140" s="161" t="s">
        <v>2665</v>
      </c>
      <c r="C140" s="163" t="s">
        <v>31</v>
      </c>
      <c r="D140" s="63"/>
      <c r="E140" s="145"/>
      <c r="F140" s="145"/>
      <c r="G140" s="160" t="str">
        <f t="shared" si="9"/>
        <v/>
      </c>
      <c r="H140" s="64"/>
      <c r="I140" s="63"/>
      <c r="J140" s="63"/>
      <c r="K140" s="68"/>
      <c r="L140" s="100" t="str">
        <f>+IF(AND(K140&gt;0,O140="Ejecución"),(K140/877802)*Tabla28[[#This Row],[% participación]],IF(AND(K140&gt;0,O140&lt;&gt;"Ejecución"),"-",""))</f>
        <v/>
      </c>
      <c r="M140" s="65"/>
      <c r="N140" s="173" t="str">
        <f t="shared" si="10"/>
        <v/>
      </c>
      <c r="O140" s="162" t="s">
        <v>1150</v>
      </c>
      <c r="P140" s="79"/>
    </row>
    <row r="141" spans="1:16" s="7" customFormat="1" ht="24.75" customHeight="1" outlineLevel="1" x14ac:dyDescent="0.25">
      <c r="A141" s="144">
        <v>28</v>
      </c>
      <c r="B141" s="161" t="s">
        <v>2665</v>
      </c>
      <c r="C141" s="163" t="s">
        <v>31</v>
      </c>
      <c r="D141" s="63"/>
      <c r="E141" s="145"/>
      <c r="F141" s="145"/>
      <c r="G141" s="160" t="str">
        <f t="shared" si="9"/>
        <v/>
      </c>
      <c r="H141" s="64"/>
      <c r="I141" s="63"/>
      <c r="J141" s="63"/>
      <c r="K141" s="68"/>
      <c r="L141" s="100" t="str">
        <f>+IF(AND(K141&gt;0,O141="Ejecución"),(K141/877802)*Tabla28[[#This Row],[% participación]],IF(AND(K141&gt;0,O141&lt;&gt;"Ejecución"),"-",""))</f>
        <v/>
      </c>
      <c r="M141" s="65"/>
      <c r="N141" s="173" t="str">
        <f t="shared" si="10"/>
        <v/>
      </c>
      <c r="O141" s="162" t="s">
        <v>1150</v>
      </c>
      <c r="P141" s="79"/>
    </row>
    <row r="142" spans="1:16" s="7" customFormat="1" ht="24.75" customHeight="1" outlineLevel="1" x14ac:dyDescent="0.25">
      <c r="A142" s="144">
        <v>29</v>
      </c>
      <c r="B142" s="161" t="s">
        <v>2665</v>
      </c>
      <c r="C142" s="163" t="s">
        <v>31</v>
      </c>
      <c r="D142" s="63"/>
      <c r="E142" s="145"/>
      <c r="F142" s="145"/>
      <c r="G142" s="160" t="str">
        <f t="shared" si="9"/>
        <v/>
      </c>
      <c r="H142" s="64"/>
      <c r="I142" s="63"/>
      <c r="J142" s="63"/>
      <c r="K142" s="68"/>
      <c r="L142" s="100" t="str">
        <f>+IF(AND(K142&gt;0,O142="Ejecución"),(K142/877802)*Tabla28[[#This Row],[% participación]],IF(AND(K142&gt;0,O142&lt;&gt;"Ejecución"),"-",""))</f>
        <v/>
      </c>
      <c r="M142" s="65"/>
      <c r="N142" s="173" t="str">
        <f t="shared" si="10"/>
        <v/>
      </c>
      <c r="O142" s="162" t="s">
        <v>1150</v>
      </c>
      <c r="P142" s="79"/>
    </row>
    <row r="143" spans="1:16" s="7" customFormat="1" ht="24.75" customHeight="1" outlineLevel="1" x14ac:dyDescent="0.25">
      <c r="A143" s="144">
        <v>30</v>
      </c>
      <c r="B143" s="161" t="s">
        <v>2665</v>
      </c>
      <c r="C143" s="163" t="s">
        <v>31</v>
      </c>
      <c r="D143" s="63"/>
      <c r="E143" s="145"/>
      <c r="F143" s="145"/>
      <c r="G143" s="160" t="str">
        <f t="shared" si="9"/>
        <v/>
      </c>
      <c r="H143" s="64"/>
      <c r="I143" s="63"/>
      <c r="J143" s="63"/>
      <c r="K143" s="68"/>
      <c r="L143" s="100" t="str">
        <f>+IF(AND(K143&gt;0,O143="Ejecución"),(K143/877802)*Tabla28[[#This Row],[% participación]],IF(AND(K143&gt;0,O143&lt;&gt;"Ejecución"),"-",""))</f>
        <v/>
      </c>
      <c r="M143" s="65"/>
      <c r="N143" s="173" t="str">
        <f t="shared" si="10"/>
        <v/>
      </c>
      <c r="O143" s="162" t="s">
        <v>1150</v>
      </c>
      <c r="P143" s="79"/>
    </row>
    <row r="144" spans="1:16" s="7" customFormat="1" ht="24.75" customHeight="1" outlineLevel="1" x14ac:dyDescent="0.25">
      <c r="A144" s="144">
        <v>31</v>
      </c>
      <c r="B144" s="161" t="s">
        <v>2665</v>
      </c>
      <c r="C144" s="163" t="s">
        <v>31</v>
      </c>
      <c r="D144" s="63"/>
      <c r="E144" s="145"/>
      <c r="F144" s="145"/>
      <c r="G144" s="160" t="str">
        <f t="shared" si="9"/>
        <v/>
      </c>
      <c r="H144" s="64"/>
      <c r="I144" s="63"/>
      <c r="J144" s="63"/>
      <c r="K144" s="68"/>
      <c r="L144" s="100" t="str">
        <f>+IF(AND(K144&gt;0,O144="Ejecución"),(K144/877802)*Tabla28[[#This Row],[% participación]],IF(AND(K144&gt;0,O144&lt;&gt;"Ejecución"),"-",""))</f>
        <v/>
      </c>
      <c r="M144" s="65"/>
      <c r="N144" s="173" t="str">
        <f t="shared" si="10"/>
        <v/>
      </c>
      <c r="O144" s="162" t="s">
        <v>1150</v>
      </c>
      <c r="P144" s="79"/>
    </row>
    <row r="145" spans="1:16" s="7" customFormat="1" ht="24.75" customHeight="1" outlineLevel="1" x14ac:dyDescent="0.25">
      <c r="A145" s="144">
        <v>32</v>
      </c>
      <c r="B145" s="161" t="s">
        <v>2665</v>
      </c>
      <c r="C145" s="163" t="s">
        <v>31</v>
      </c>
      <c r="D145" s="63"/>
      <c r="E145" s="145"/>
      <c r="F145" s="145"/>
      <c r="G145" s="160" t="str">
        <f t="shared" si="9"/>
        <v/>
      </c>
      <c r="H145" s="64"/>
      <c r="I145" s="63"/>
      <c r="J145" s="63"/>
      <c r="K145" s="68"/>
      <c r="L145" s="100" t="str">
        <f>+IF(AND(K145&gt;0,O145="Ejecución"),(K145/877802)*Tabla28[[#This Row],[% participación]],IF(AND(K145&gt;0,O145&lt;&gt;"Ejecución"),"-",""))</f>
        <v/>
      </c>
      <c r="M145" s="65"/>
      <c r="N145" s="173" t="str">
        <f t="shared" si="10"/>
        <v/>
      </c>
      <c r="O145" s="162" t="s">
        <v>1150</v>
      </c>
      <c r="P145" s="79"/>
    </row>
    <row r="146" spans="1:16" s="7" customFormat="1" ht="24.75" customHeight="1" outlineLevel="1" x14ac:dyDescent="0.25">
      <c r="A146" s="144">
        <v>33</v>
      </c>
      <c r="B146" s="161" t="s">
        <v>2665</v>
      </c>
      <c r="C146" s="163" t="s">
        <v>31</v>
      </c>
      <c r="D146" s="63"/>
      <c r="E146" s="145"/>
      <c r="F146" s="145"/>
      <c r="G146" s="160" t="str">
        <f t="shared" si="9"/>
        <v/>
      </c>
      <c r="H146" s="64"/>
      <c r="I146" s="63"/>
      <c r="J146" s="63"/>
      <c r="K146" s="68"/>
      <c r="L146" s="100" t="str">
        <f>+IF(AND(K146&gt;0,O146="Ejecución"),(K146/877802)*Tabla28[[#This Row],[% participación]],IF(AND(K146&gt;0,O146&lt;&gt;"Ejecución"),"-",""))</f>
        <v/>
      </c>
      <c r="M146" s="65"/>
      <c r="N146" s="173" t="str">
        <f t="shared" si="10"/>
        <v/>
      </c>
      <c r="O146" s="162" t="s">
        <v>1150</v>
      </c>
      <c r="P146" s="79"/>
    </row>
    <row r="147" spans="1:16" s="7" customFormat="1" ht="24.75" customHeight="1" outlineLevel="1" x14ac:dyDescent="0.25">
      <c r="A147" s="144">
        <v>34</v>
      </c>
      <c r="B147" s="161" t="s">
        <v>2665</v>
      </c>
      <c r="C147" s="163" t="s">
        <v>31</v>
      </c>
      <c r="D147" s="63"/>
      <c r="E147" s="145"/>
      <c r="F147" s="145"/>
      <c r="G147" s="160" t="str">
        <f t="shared" si="9"/>
        <v/>
      </c>
      <c r="H147" s="64"/>
      <c r="I147" s="63"/>
      <c r="J147" s="63"/>
      <c r="K147" s="68"/>
      <c r="L147" s="100" t="str">
        <f>+IF(AND(K147&gt;0,O147="Ejecución"),(K147/877802)*Tabla28[[#This Row],[% participación]],IF(AND(K147&gt;0,O147&lt;&gt;"Ejecución"),"-",""))</f>
        <v/>
      </c>
      <c r="M147" s="65"/>
      <c r="N147" s="173" t="str">
        <f t="shared" si="10"/>
        <v/>
      </c>
      <c r="O147" s="162" t="s">
        <v>1150</v>
      </c>
      <c r="P147" s="79"/>
    </row>
    <row r="148" spans="1:16" s="7" customFormat="1" ht="24.75" customHeight="1" outlineLevel="1" x14ac:dyDescent="0.25">
      <c r="A148" s="144">
        <v>35</v>
      </c>
      <c r="B148" s="161" t="s">
        <v>2665</v>
      </c>
      <c r="C148" s="163" t="s">
        <v>31</v>
      </c>
      <c r="D148" s="63"/>
      <c r="E148" s="145"/>
      <c r="F148" s="145"/>
      <c r="G148" s="160" t="str">
        <f t="shared" si="9"/>
        <v/>
      </c>
      <c r="H148" s="64"/>
      <c r="I148" s="63"/>
      <c r="J148" s="63"/>
      <c r="K148" s="68"/>
      <c r="L148" s="100" t="str">
        <f>+IF(AND(K148&gt;0,O148="Ejecución"),(K148/877802)*Tabla28[[#This Row],[% participación]],IF(AND(K148&gt;0,O148&lt;&gt;"Ejecución"),"-",""))</f>
        <v/>
      </c>
      <c r="M148" s="65"/>
      <c r="N148" s="173" t="str">
        <f t="shared" si="10"/>
        <v/>
      </c>
      <c r="O148" s="162" t="s">
        <v>1150</v>
      </c>
      <c r="P148" s="79"/>
    </row>
    <row r="149" spans="1:16" s="7" customFormat="1" ht="24.75" customHeight="1" outlineLevel="1" x14ac:dyDescent="0.25">
      <c r="A149" s="144">
        <v>36</v>
      </c>
      <c r="B149" s="161" t="s">
        <v>2665</v>
      </c>
      <c r="C149" s="163" t="s">
        <v>31</v>
      </c>
      <c r="D149" s="63"/>
      <c r="E149" s="145"/>
      <c r="F149" s="145"/>
      <c r="G149" s="160" t="str">
        <f t="shared" si="9"/>
        <v/>
      </c>
      <c r="H149" s="64"/>
      <c r="I149" s="63"/>
      <c r="J149" s="63"/>
      <c r="K149" s="68"/>
      <c r="L149" s="100" t="str">
        <f>+IF(AND(K149&gt;0,O149="Ejecución"),(K149/877802)*Tabla28[[#This Row],[% participación]],IF(AND(K149&gt;0,O149&lt;&gt;"Ejecución"),"-",""))</f>
        <v/>
      </c>
      <c r="M149" s="65"/>
      <c r="N149" s="173" t="str">
        <f t="shared" si="10"/>
        <v/>
      </c>
      <c r="O149" s="162" t="s">
        <v>1150</v>
      </c>
      <c r="P149" s="79"/>
    </row>
    <row r="150" spans="1:16" s="7" customFormat="1" ht="24.75" customHeight="1" outlineLevel="1" x14ac:dyDescent="0.25">
      <c r="A150" s="144">
        <v>37</v>
      </c>
      <c r="B150" s="161" t="s">
        <v>2665</v>
      </c>
      <c r="C150" s="163" t="s">
        <v>31</v>
      </c>
      <c r="D150" s="63"/>
      <c r="E150" s="145"/>
      <c r="F150" s="145"/>
      <c r="G150" s="160" t="str">
        <f t="shared" si="9"/>
        <v/>
      </c>
      <c r="H150" s="64"/>
      <c r="I150" s="63"/>
      <c r="J150" s="63"/>
      <c r="K150" s="68"/>
      <c r="L150" s="100" t="str">
        <f>+IF(AND(K150&gt;0,O150="Ejecución"),(K150/877802)*Tabla28[[#This Row],[% participación]],IF(AND(K150&gt;0,O150&lt;&gt;"Ejecución"),"-",""))</f>
        <v/>
      </c>
      <c r="M150" s="65"/>
      <c r="N150" s="173" t="str">
        <f t="shared" si="10"/>
        <v/>
      </c>
      <c r="O150" s="162" t="s">
        <v>1150</v>
      </c>
      <c r="P150" s="79"/>
    </row>
    <row r="151" spans="1:16" s="7" customFormat="1" ht="24.75" customHeight="1" outlineLevel="1" x14ac:dyDescent="0.25">
      <c r="A151" s="144">
        <v>38</v>
      </c>
      <c r="B151" s="161" t="s">
        <v>2665</v>
      </c>
      <c r="C151" s="163" t="s">
        <v>31</v>
      </c>
      <c r="D151" s="63"/>
      <c r="E151" s="145"/>
      <c r="F151" s="145"/>
      <c r="G151" s="160" t="str">
        <f t="shared" si="9"/>
        <v/>
      </c>
      <c r="H151" s="64"/>
      <c r="I151" s="63"/>
      <c r="J151" s="63"/>
      <c r="K151" s="68"/>
      <c r="L151" s="100" t="str">
        <f>+IF(AND(K151&gt;0,O151="Ejecución"),(K151/877802)*Tabla28[[#This Row],[% participación]],IF(AND(K151&gt;0,O151&lt;&gt;"Ejecución"),"-",""))</f>
        <v/>
      </c>
      <c r="M151" s="65"/>
      <c r="N151" s="173" t="str">
        <f t="shared" si="10"/>
        <v/>
      </c>
      <c r="O151" s="162" t="s">
        <v>1150</v>
      </c>
      <c r="P151" s="79"/>
    </row>
    <row r="152" spans="1:16" s="7" customFormat="1" ht="24.75" customHeight="1" outlineLevel="1" x14ac:dyDescent="0.25">
      <c r="A152" s="144">
        <v>39</v>
      </c>
      <c r="B152" s="161" t="s">
        <v>2665</v>
      </c>
      <c r="C152" s="163" t="s">
        <v>31</v>
      </c>
      <c r="D152" s="63"/>
      <c r="E152" s="145"/>
      <c r="F152" s="145"/>
      <c r="G152" s="160" t="str">
        <f t="shared" si="9"/>
        <v/>
      </c>
      <c r="H152" s="64"/>
      <c r="I152" s="63"/>
      <c r="J152" s="63"/>
      <c r="K152" s="68"/>
      <c r="L152" s="100" t="str">
        <f>+IF(AND(K152&gt;0,O152="Ejecución"),(K152/877802)*Tabla28[[#This Row],[% participación]],IF(AND(K152&gt;0,O152&lt;&gt;"Ejecución"),"-",""))</f>
        <v/>
      </c>
      <c r="M152" s="65"/>
      <c r="N152" s="173" t="str">
        <f t="shared" si="10"/>
        <v/>
      </c>
      <c r="O152" s="162" t="s">
        <v>1150</v>
      </c>
      <c r="P152" s="79"/>
    </row>
    <row r="153" spans="1:16" s="7" customFormat="1" ht="24.75" customHeight="1" outlineLevel="1" x14ac:dyDescent="0.25">
      <c r="A153" s="144">
        <v>40</v>
      </c>
      <c r="B153" s="161" t="s">
        <v>2665</v>
      </c>
      <c r="C153" s="163" t="s">
        <v>31</v>
      </c>
      <c r="D153" s="63"/>
      <c r="E153" s="145"/>
      <c r="F153" s="145"/>
      <c r="G153" s="160" t="str">
        <f t="shared" si="9"/>
        <v/>
      </c>
      <c r="H153" s="64"/>
      <c r="I153" s="63"/>
      <c r="J153" s="63"/>
      <c r="K153" s="68"/>
      <c r="L153" s="100" t="str">
        <f>+IF(AND(K153&gt;0,O153="Ejecución"),(K153/877802)*Tabla28[[#This Row],[% participación]],IF(AND(K153&gt;0,O153&lt;&gt;"Ejecución"),"-",""))</f>
        <v/>
      </c>
      <c r="M153" s="65"/>
      <c r="N153" s="173" t="str">
        <f t="shared" si="10"/>
        <v/>
      </c>
      <c r="O153" s="162" t="s">
        <v>1150</v>
      </c>
      <c r="P153" s="79"/>
    </row>
    <row r="154" spans="1:16" s="7" customFormat="1" ht="24.75" customHeight="1" outlineLevel="1" x14ac:dyDescent="0.25">
      <c r="A154" s="144">
        <v>41</v>
      </c>
      <c r="B154" s="161" t="s">
        <v>2665</v>
      </c>
      <c r="C154" s="163" t="s">
        <v>31</v>
      </c>
      <c r="D154" s="63"/>
      <c r="E154" s="145"/>
      <c r="F154" s="145"/>
      <c r="G154" s="160" t="str">
        <f t="shared" si="9"/>
        <v/>
      </c>
      <c r="H154" s="64"/>
      <c r="I154" s="63"/>
      <c r="J154" s="63"/>
      <c r="K154" s="68"/>
      <c r="L154" s="100" t="str">
        <f>+IF(AND(K154&gt;0,O154="Ejecución"),(K154/877802)*Tabla28[[#This Row],[% participación]],IF(AND(K154&gt;0,O154&lt;&gt;"Ejecución"),"-",""))</f>
        <v/>
      </c>
      <c r="M154" s="65"/>
      <c r="N154" s="173" t="str">
        <f t="shared" si="10"/>
        <v/>
      </c>
      <c r="O154" s="162" t="s">
        <v>1150</v>
      </c>
      <c r="P154" s="79"/>
    </row>
    <row r="155" spans="1:16" s="7" customFormat="1" ht="24.75" customHeight="1" outlineLevel="1" x14ac:dyDescent="0.25">
      <c r="A155" s="144">
        <v>42</v>
      </c>
      <c r="B155" s="161" t="s">
        <v>2665</v>
      </c>
      <c r="C155" s="163" t="s">
        <v>31</v>
      </c>
      <c r="D155" s="63"/>
      <c r="E155" s="145"/>
      <c r="F155" s="145"/>
      <c r="G155" s="160" t="str">
        <f t="shared" si="9"/>
        <v/>
      </c>
      <c r="H155" s="64"/>
      <c r="I155" s="63"/>
      <c r="J155" s="63"/>
      <c r="K155" s="68"/>
      <c r="L155" s="100" t="str">
        <f>+IF(AND(K155&gt;0,O155="Ejecución"),(K155/877802)*Tabla28[[#This Row],[% participación]],IF(AND(K155&gt;0,O155&lt;&gt;"Ejecución"),"-",""))</f>
        <v/>
      </c>
      <c r="M155" s="65"/>
      <c r="N155" s="173" t="str">
        <f t="shared" si="10"/>
        <v/>
      </c>
      <c r="O155" s="162" t="s">
        <v>1150</v>
      </c>
      <c r="P155" s="79"/>
    </row>
    <row r="156" spans="1:16" s="7" customFormat="1" ht="24" customHeight="1" outlineLevel="1" x14ac:dyDescent="0.25">
      <c r="A156" s="144">
        <v>43</v>
      </c>
      <c r="B156" s="161" t="s">
        <v>2665</v>
      </c>
      <c r="C156" s="163" t="s">
        <v>31</v>
      </c>
      <c r="D156" s="63"/>
      <c r="E156" s="145"/>
      <c r="F156" s="145"/>
      <c r="G156" s="160" t="str">
        <f t="shared" si="9"/>
        <v/>
      </c>
      <c r="H156" s="64"/>
      <c r="I156" s="63"/>
      <c r="J156" s="63"/>
      <c r="K156" s="68"/>
      <c r="L156" s="100" t="str">
        <f>+IF(AND(K156&gt;0,O156="Ejecución"),(K156/877802)*Tabla28[[#This Row],[% participación]],IF(AND(K156&gt;0,O156&lt;&gt;"Ejecución"),"-",""))</f>
        <v/>
      </c>
      <c r="M156" s="65"/>
      <c r="N156" s="173" t="str">
        <f t="shared" si="10"/>
        <v/>
      </c>
      <c r="O156" s="162" t="s">
        <v>1150</v>
      </c>
      <c r="P156" s="79"/>
    </row>
    <row r="157" spans="1:16" s="7" customFormat="1" ht="24.75" customHeight="1" outlineLevel="1" x14ac:dyDescent="0.25">
      <c r="A157" s="144">
        <v>44</v>
      </c>
      <c r="B157" s="161" t="s">
        <v>2665</v>
      </c>
      <c r="C157" s="163" t="s">
        <v>31</v>
      </c>
      <c r="D157" s="63"/>
      <c r="E157" s="145"/>
      <c r="F157" s="145"/>
      <c r="G157" s="160" t="str">
        <f t="shared" si="9"/>
        <v/>
      </c>
      <c r="H157" s="64"/>
      <c r="I157" s="63"/>
      <c r="J157" s="63"/>
      <c r="K157" s="68"/>
      <c r="L157" s="100" t="str">
        <f>+IF(AND(K157&gt;0,O157="Ejecución"),(K157/877802)*Tabla28[[#This Row],[% participación]],IF(AND(K157&gt;0,O157&lt;&gt;"Ejecución"),"-",""))</f>
        <v/>
      </c>
      <c r="M157" s="65"/>
      <c r="N157" s="173" t="str">
        <f t="shared" si="10"/>
        <v/>
      </c>
      <c r="O157" s="162" t="s">
        <v>1150</v>
      </c>
      <c r="P157" s="79"/>
    </row>
    <row r="158" spans="1:16" s="7" customFormat="1" ht="24.75" customHeight="1" outlineLevel="1" x14ac:dyDescent="0.25">
      <c r="A158" s="144">
        <v>45</v>
      </c>
      <c r="B158" s="161" t="s">
        <v>2665</v>
      </c>
      <c r="C158" s="163" t="s">
        <v>31</v>
      </c>
      <c r="D158" s="63"/>
      <c r="E158" s="145"/>
      <c r="F158" s="145"/>
      <c r="G158" s="160" t="str">
        <f t="shared" si="9"/>
        <v/>
      </c>
      <c r="H158" s="64"/>
      <c r="I158" s="63"/>
      <c r="J158" s="63"/>
      <c r="K158" s="68"/>
      <c r="L158" s="100" t="str">
        <f>+IF(AND(K158&gt;0,O158="Ejecución"),(K158/877802)*Tabla28[[#This Row],[% participación]],IF(AND(K158&gt;0,O158&lt;&gt;"Ejecución"),"-",""))</f>
        <v/>
      </c>
      <c r="M158" s="65"/>
      <c r="N158" s="173" t="str">
        <f t="shared" si="10"/>
        <v/>
      </c>
      <c r="O158" s="162" t="s">
        <v>1150</v>
      </c>
      <c r="P158" s="79"/>
    </row>
    <row r="159" spans="1:16" s="7" customFormat="1" ht="24.75" customHeight="1" outlineLevel="1" x14ac:dyDescent="0.25">
      <c r="A159" s="144">
        <v>46</v>
      </c>
      <c r="B159" s="161" t="s">
        <v>2665</v>
      </c>
      <c r="C159" s="163" t="s">
        <v>31</v>
      </c>
      <c r="D159" s="63"/>
      <c r="E159" s="145"/>
      <c r="F159" s="145"/>
      <c r="G159" s="160" t="str">
        <f t="shared" si="9"/>
        <v/>
      </c>
      <c r="H159" s="64"/>
      <c r="I159" s="63"/>
      <c r="J159" s="63"/>
      <c r="K159" s="68"/>
      <c r="L159" s="100" t="str">
        <f>+IF(AND(K159&gt;0,O159="Ejecución"),(K159/877802)*Tabla28[[#This Row],[% participación]],IF(AND(K159&gt;0,O159&lt;&gt;"Ejecución"),"-",""))</f>
        <v/>
      </c>
      <c r="M159" s="65"/>
      <c r="N159" s="173" t="str">
        <f t="shared" si="10"/>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11">IF(AND(E160&lt;&gt;"",F160&lt;&gt;""),((F160-E160)/30),"")</f>
        <v/>
      </c>
      <c r="H160" s="64"/>
      <c r="I160" s="63"/>
      <c r="J160" s="63"/>
      <c r="K160" s="68"/>
      <c r="L160" s="100" t="str">
        <f>+IF(AND(K160&gt;0,O160="Ejecución"),(K160/877802)*Tabla28[[#This Row],[% participación]],IF(AND(K160&gt;0,O160&lt;&gt;"Ejecución"),"-",""))</f>
        <v/>
      </c>
      <c r="M160" s="65"/>
      <c r="N160" s="173" t="str">
        <f t="shared" si="10"/>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173674087.65000001</v>
      </c>
      <c r="F185" s="92"/>
      <c r="G185" s="93"/>
      <c r="H185" s="88"/>
      <c r="I185" s="90" t="s">
        <v>2627</v>
      </c>
      <c r="J185" s="166">
        <f>+SUM(M179:M183)</f>
        <v>4.4999999999999998E-2</v>
      </c>
      <c r="K185" s="236" t="s">
        <v>2628</v>
      </c>
      <c r="L185" s="236"/>
      <c r="M185" s="94">
        <f>+J185*(SUM(K20:K35))</f>
        <v>156306678.88499999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2020-12-28T22:26:09Z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