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RIOSUCIO\"/>
    </mc:Choice>
  </mc:AlternateContent>
  <xr:revisionPtr revIDLastSave="0" documentId="13_ncr:1_{A6A9023C-A78F-40EB-AC94-F46825C75B5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<sst xmlns="http://schemas.openxmlformats.org/spreadsheetml/2006/main" count="3103" uniqueCount="2699">
  <si>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</si>
  <si>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</si>
  <si>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</si>
  <si>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</si>
  <si>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</si>
  <si>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</si>
  <si>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</si>
  <si>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</si>
  <si>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</si>
  <si>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</si>
  <si>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</si>
  <si>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</si>
  <si>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</si>
  <si>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</si>
  <si>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</si>
  <si>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</si>
  <si>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</si>
  <si>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</si>
  <si>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</si>
  <si>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</si>
  <si>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</si>
  <si>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</si>
  <si>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</si>
  <si>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</si>
  <si>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</si>
  <si>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</si>
  <si>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</si>
  <si>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</si>
  <si>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</si>
  <si>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</si>
  <si>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</si>
  <si>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</si>
  <si>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</si>
  <si>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</si>
  <si>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</si>
  <si>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</si>
  <si>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</si>
  <si>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</si>
  <si>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</si>
  <si>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</si>
  <si>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</si>
  <si>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</si>
  <si>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</si>
  <si>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</si>
  <si>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</si>
  <si>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</si>
  <si>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</si>
  <si>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</si>
  <si>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</si>
  <si>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</si>
  <si>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</si>
  <si>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</si>
  <si>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</si>
  <si>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</si>
  <si>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</si>
  <si>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</si>
  <si>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</si>
  <si>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</si>
  <si>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</si>
  <si>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</si>
  <si>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</si>
  <si>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</si>
  <si>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</si>
  <si>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</si>
  <si>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</si>
  <si>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</si>
  <si>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</si>
  <si>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</si>
  <si>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</si>
  <si>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</si>
  <si>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</si>
  <si>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</si>
  <si>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</si>
  <si>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</si>
  <si>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</si>
  <si>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</si>
  <si>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</si>
  <si>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</si>
  <si>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</si>
  <si>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</si>
  <si>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</si>
  <si>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</si>
  <si>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</si>
  <si>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</si>
  <si>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</si>
  <si>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</si>
  <si>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</si>
  <si>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</si>
  <si>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</si>
  <si>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</si>
  <si>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</si>
  <si>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</si>
  <si>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</si>
  <si>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</si>
  <si>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</si>
  <si>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</si>
  <si>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</si>
  <si>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</si>
  <si>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</si>
  <si>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</si>
  <si>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</si>
  <si>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</si>
  <si>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</si>
  <si>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</si>
  <si>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</si>
  <si>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</si>
  <si>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</si>
  <si>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</si>
  <si>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</si>
  <si>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</si>
  <si>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</si>
  <si>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</si>
  <si>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</si>
  <si>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</si>
  <si>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</si>
  <si>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</si>
  <si>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</si>
  <si>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</si>
  <si>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</si>
  <si>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</si>
  <si>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</si>
  <si>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</si>
  <si>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</si>
  <si>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</si>
  <si>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</si>
  <si>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</si>
  <si>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</si>
  <si>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</si>
  <si>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</si>
  <si>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</si>
  <si>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</si>
  <si>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</si>
  <si>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</si>
  <si>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</si>
  <si>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</si>
  <si>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</si>
  <si>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</si>
  <si>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</si>
  <si>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</si>
  <si>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</si>
  <si>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</si>
  <si>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</si>
  <si>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</si>
  <si>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</si>
  <si>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</si>
  <si>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</si>
  <si>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</si>
  <si>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</si>
  <si>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</si>
  <si>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</si>
  <si>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</si>
  <si>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</si>
  <si>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</si>
  <si>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</si>
  <si>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</si>
  <si>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</si>
  <si>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</si>
  <si>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</si>
  <si>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</si>
  <si>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</si>
  <si>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</si>
  <si>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</si>
  <si>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</si>
  <si>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</si>
  <si>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</si>
  <si>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</si>
  <si>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</si>
  <si>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</si>
  <si>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</si>
  <si>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</si>
  <si>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</si>
  <si>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</si>
  <si>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</si>
  <si>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</si>
  <si>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</si>
  <si>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</si>
  <si>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</si>
  <si>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</si>
  <si>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</si>
  <si>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</si>
  <si>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</si>
  <si>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</si>
  <si>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</si>
  <si>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</si>
  <si>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</si>
  <si>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</si>
  <si>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</si>
  <si>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</si>
  <si>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</si>
  <si>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</si>
  <si>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</si>
  <si>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</si>
  <si>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</si>
  <si>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</si>
  <si>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</si>
  <si>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</si>
  <si>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</si>
  <si>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</si>
  <si>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</si>
  <si>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</si>
  <si>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</si>
  <si>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</si>
  <si>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</si>
  <si>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</si>
  <si>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</si>
  <si>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</si>
  <si>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</si>
  <si>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</si>
  <si>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</si>
  <si>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</si>
  <si>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</si>
  <si>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</si>
  <si>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</si>
  <si>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</si>
  <si>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</si>
  <si>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</si>
  <si>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</si>
  <si>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</si>
  <si>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</si>
  <si>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</si>
  <si>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</si>
  <si>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</si>
  <si>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</si>
  <si>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</si>
  <si>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</si>
  <si>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</si>
  <si>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</si>
  <si>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</si>
  <si>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</si>
  <si>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</si>
  <si>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</si>
  <si>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</si>
  <si>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</si>
  <si>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</si>
  <si>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</si>
  <si>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</si>
  <si>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</si>
  <si>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</si>
  <si>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</si>
  <si>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</si>
  <si>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</si>
  <si>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</si>
  <si>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</si>
  <si>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</si>
  <si>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</si>
  <si>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</si>
  <si>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</si>
  <si>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</si>
  <si>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</si>
  <si>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</si>
  <si>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</si>
  <si>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</si>
  <si>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</si>
  <si>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</si>
  <si>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</si>
  <si>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</si>
  <si>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</si>
  <si>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</si>
  <si>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</si>
  <si>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</si>
  <si>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</si>
  <si>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</si>
  <si>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</si>
  <si>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</si>
  <si>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</si>
  <si>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</si>
  <si>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</si>
  <si>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</si>
  <si>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</si>
  <si>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</si>
  <si>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</si>
  <si>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</si>
  <si>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</si>
  <si>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</si>
  <si>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</si>
  <si>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</si>
  <si>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</si>
  <si>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</si>
  <si>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</si>
  <si>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</si>
  <si>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</si>
  <si>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</si>
  <si>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</si>
  <si>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</si>
  <si>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</si>
  <si>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</si>
  <si>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</si>
  <si>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</si>
  <si>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</si>
  <si>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</si>
  <si>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</si>
  <si>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</si>
  <si>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</si>
  <si>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</si>
  <si>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</si>
  <si>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</si>
  <si>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</si>
  <si>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</si>
  <si>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</si>
  <si>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</si>
  <si>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</si>
  <si>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</si>
  <si>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</si>
  <si>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</si>
  <si>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</si>
  <si>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</si>
  <si>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</si>
  <si>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</si>
  <si>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</si>
  <si>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</si>
  <si>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</si>
  <si>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</si>
  <si>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</si>
  <si>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</si>
  <si>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</si>
  <si>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</si>
  <si>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</si>
  <si>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</si>
  <si>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</si>
  <si>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</si>
  <si>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</si>
  <si>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</si>
  <si>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</si>
  <si>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</si>
  <si>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</si>
  <si>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</si>
  <si>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</si>
  <si>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</si>
  <si>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</si>
  <si>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</si>
  <si>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</si>
  <si>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</si>
  <si>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</si>
  <si>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</si>
  <si>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</si>
  <si>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</si>
  <si>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</si>
  <si>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</si>
  <si>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</si>
  <si>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</si>
  <si>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</si>
  <si>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</si>
  <si>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</si>
  <si>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</si>
  <si>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</si>
  <si>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</si>
  <si>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</si>
  <si>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</si>
  <si>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</si>
  <si>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</si>
  <si>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</si>
  <si>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</si>
  <si>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</si>
  <si>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</si>
  <si>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</si>
  <si>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</si>
  <si>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</si>
  <si>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</si>
  <si>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</si>
  <si>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</si>
  <si>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</si>
  <si>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</si>
  <si>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</si>
  <si>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</si>
  <si>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</si>
  <si>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</si>
  <si>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</si>
  <si>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</si>
  <si>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</si>
  <si>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</si>
  <si>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</si>
  <si>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</si>
  <si>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</si>
  <si>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</si>
  <si>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</si>
  <si>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</si>
  <si>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</si>
  <si>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</si>
  <si>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</si>
  <si>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</si>
  <si>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</si>
  <si>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</si>
  <si>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</si>
  <si>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</si>
  <si>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</si>
  <si>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</si>
  <si>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</si>
  <si>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</si>
  <si>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</si>
  <si>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</si>
  <si>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</si>
  <si>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</si>
  <si>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</si>
  <si>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</si>
  <si>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</si>
  <si>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</si>
  <si>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</si>
  <si>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</si>
  <si>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</si>
  <si>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</si>
  <si>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</si>
  <si>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</si>
  <si>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</si>
  <si>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</si>
  <si>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</si>
  <si>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</si>
  <si>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</si>
  <si>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</si>
  <si>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</si>
  <si>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</si>
  <si>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</si>
  <si>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</si>
  <si>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</si>
  <si>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</si>
  <si>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</si>
  <si>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</si>
  <si>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</si>
  <si>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</si>
  <si>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</si>
  <si>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</si>
  <si>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</si>
  <si>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</si>
  <si>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</si>
  <si>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</si>
  <si>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</si>
  <si>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</si>
  <si>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</si>
  <si>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</si>
  <si>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</si>
  <si>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</si>
  <si>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</si>
  <si>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</si>
  <si>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</si>
  <si>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</si>
  <si>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</si>
  <si>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</si>
  <si>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</si>
  <si>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</si>
  <si>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</si>
  <si>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</si>
  <si>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</si>
  <si>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</si>
  <si>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</si>
  <si>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</si>
  <si>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</si>
  <si>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</si>
  <si>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</si>
  <si>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</si>
  <si>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</si>
  <si>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</si>
  <si>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</si>
  <si>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</si>
  <si>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</si>
  <si>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</si>
  <si>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</si>
  <si>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</si>
  <si>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</si>
  <si>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</si>
  <si>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</si>
  <si>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</si>
  <si>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</si>
  <si>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</si>
  <si>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</si>
  <si>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</si>
  <si>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</si>
  <si>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</si>
  <si>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</si>
  <si>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</si>
  <si>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</si>
  <si>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</si>
  <si>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</si>
  <si>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</si>
  <si>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</si>
  <si>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</si>
  <si>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</si>
  <si>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</si>
  <si>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</si>
  <si>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</si>
  <si>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</si>
  <si>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</si>
  <si>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</si>
  <si>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</si>
  <si>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</si>
  <si>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</si>
  <si>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</si>
  <si>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</si>
  <si>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</si>
  <si>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</si>
  <si>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</si>
  <si>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</si>
  <si>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</si>
  <si>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</si>
  <si>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</si>
  <si>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</si>
  <si>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</si>
  <si>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</si>
  <si>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</si>
  <si>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</si>
  <si>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</si>
  <si>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</si>
  <si>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</si>
  <si>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</si>
  <si>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</si>
  <si>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</si>
  <si>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</si>
  <si>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</si>
  <si>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</si>
  <si>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</si>
  <si>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</si>
  <si>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</si>
  <si>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</si>
  <si>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</si>
  <si>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</si>
  <si>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</si>
  <si>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</si>
  <si>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</si>
  <si>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</si>
  <si>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</si>
  <si>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</si>
  <si>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</si>
  <si>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</si>
  <si>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</si>
  <si>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</si>
  <si>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</si>
  <si>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</si>
  <si>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</si>
  <si>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</si>
  <si>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</si>
  <si>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</si>
  <si>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</si>
  <si>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</si>
  <si>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</si>
  <si>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</si>
  <si>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</si>
  <si>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</si>
  <si>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</si>
  <si>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</si>
  <si>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</si>
  <si>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</si>
  <si>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</si>
  <si>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</si>
  <si>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</si>
  <si>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</si>
  <si>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</si>
  <si>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</si>
  <si>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</si>
  <si>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</si>
  <si>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</si>
  <si>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</si>
  <si>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</si>
  <si>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</si>
  <si>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</si>
  <si>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</si>
  <si>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</si>
  <si>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</si>
  <si>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</si>
  <si>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</si>
  <si>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</si>
  <si>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</si>
  <si>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</si>
  <si>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</si>
  <si>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</si>
  <si>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</si>
  <si>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</si>
  <si>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</si>
  <si>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</si>
  <si>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</si>
  <si>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</si>
  <si>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</si>
  <si>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</si>
  <si>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</si>
  <si>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</si>
  <si>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</si>
  <si>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</si>
  <si>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</si>
  <si>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</si>
  <si>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</si>
  <si>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</si>
  <si>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</si>
  <si>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</si>
  <si>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</si>
  <si>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</si>
  <si>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</si>
  <si>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</si>
  <si>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</si>
  <si>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</si>
  <si>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</si>
  <si>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</si>
  <si>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</si>
  <si>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</si>
  <si>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</si>
  <si>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</si>
  <si>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</si>
  <si>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</si>
  <si>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</si>
  <si>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</si>
  <si>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</si>
  <si>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</si>
  <si>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</si>
  <si>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</si>
  <si>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</si>
  <si>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</si>
  <si>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</si>
  <si>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</si>
  <si>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</si>
  <si>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</si>
  <si>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</si>
  <si>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</si>
  <si>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</si>
  <si>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</si>
  <si>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</si>
  <si>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</si>
  <si>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</si>
  <si>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</si>
  <si>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</si>
  <si>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</si>
  <si>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</si>
  <si>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</si>
  <si>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</si>
  <si>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</si>
  <si>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</si>
  <si>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</si>
  <si>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</si>
  <si>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</si>
  <si>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</si>
  <si>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</si>
  <si>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</si>
  <si>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</si>
  <si>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</si>
  <si>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</si>
  <si>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</si>
  <si>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</si>
  <si>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</si>
  <si>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</si>
  <si>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</si>
  <si>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</si>
  <si>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</si>
  <si>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</si>
  <si>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</si>
  <si>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</si>
  <si>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</si>
  <si>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</si>
  <si>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</si>
  <si>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</si>
  <si>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</si>
  <si>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</si>
  <si>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</si>
  <si>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</si>
  <si>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</si>
  <si>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</si>
  <si>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</si>
  <si>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</si>
  <si>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</si>
  <si>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</si>
  <si>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</si>
  <si>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</si>
  <si>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</si>
  <si>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</si>
  <si>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</si>
  <si>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</si>
  <si>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</si>
  <si>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</si>
  <si>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</si>
  <si>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</si>
  <si>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</si>
  <si>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</si>
  <si>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</si>
  <si>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</si>
  <si>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</si>
  <si>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</si>
  <si>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</si>
  <si>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</si>
  <si>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</si>
  <si>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</si>
  <si>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</si>
  <si>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</si>
  <si>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</si>
  <si>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</si>
  <si>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</si>
  <si>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</si>
  <si>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</si>
  <si>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</si>
  <si>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</si>
  <si>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</si>
  <si>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</si>
  <si>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</si>
  <si>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</si>
  <si>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</si>
  <si>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</si>
  <si>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</si>
  <si>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</si>
  <si>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</si>
  <si>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</si>
  <si>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</si>
  <si>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</si>
  <si>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</si>
  <si>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</si>
  <si>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</si>
  <si>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</si>
  <si>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</si>
  <si>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</si>
  <si>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</si>
  <si>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</si>
  <si>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</si>
  <si>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</si>
  <si>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</si>
  <si>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</si>
  <si>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</si>
  <si>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</si>
  <si>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</si>
  <si>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</si>
  <si>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</si>
  <si>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</si>
  <si>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</si>
  <si>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</si>
  <si>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</si>
  <si>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</si>
  <si>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</si>
  <si>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</si>
  <si>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</si>
  <si>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</si>
  <si>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</si>
  <si>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</si>
  <si>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</si>
  <si>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</si>
  <si>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</si>
  <si>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</si>
  <si>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</si>
  <si>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</si>
  <si>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</si>
  <si>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</si>
  <si>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</si>
  <si>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</si>
  <si>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</si>
  <si>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</si>
  <si>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</si>
  <si>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</si>
  <si>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</si>
  <si>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</si>
  <si>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</si>
  <si>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</si>
  <si>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</si>
  <si>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</si>
  <si>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</si>
  <si>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</si>
  <si>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</si>
  <si>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</si>
  <si>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</si>
  <si>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</si>
  <si>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</si>
  <si>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</si>
  <si>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</si>
  <si>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</si>
  <si>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</si>
  <si>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</si>
  <si>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</si>
  <si>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</si>
  <si>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</si>
  <si>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</si>
  <si>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</si>
  <si>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</si>
  <si>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</si>
  <si>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</si>
  <si>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</si>
  <si>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</si>
  <si>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</si>
  <si>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</si>
  <si>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</si>
  <si>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</si>
  <si>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</si>
  <si>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</si>
  <si>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</si>
  <si>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</si>
  <si>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</si>
  <si>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</si>
  <si>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</si>
  <si>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</si>
  <si>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</si>
  <si>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</si>
  <si>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</si>
  <si>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</si>
  <si>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</si>
  <si>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</si>
  <si>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</si>
  <si>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</si>
  <si>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</si>
  <si>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</si>
  <si>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</si>
  <si>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</si>
  <si>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</si>
  <si>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</si>
  <si>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</si>
  <si>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</si>
  <si>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</si>
  <si>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</si>
  <si>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</si>
  <si>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</si>
  <si>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</si>
  <si>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</si>
  <si>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</si>
  <si>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</si>
  <si>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</si>
  <si>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</si>
  <si>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</si>
  <si>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</si>
  <si>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</si>
  <si>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</si>
  <si>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</si>
  <si>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</si>
  <si>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</si>
  <si>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</si>
  <si>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</si>
  <si>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</si>
  <si>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</si>
  <si>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</si>
  <si>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</si>
  <si>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</si>
  <si>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</si>
  <si>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</si>
  <si>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</si>
  <si>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</si>
  <si>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</si>
  <si>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</si>
  <si>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</si>
  <si>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</si>
  <si>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</si>
  <si>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</si>
  <si>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</si>
  <si>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</si>
  <si>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</si>
  <si>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</si>
  <si>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</si>
  <si>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</si>
  <si>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</si>
  <si>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</si>
  <si>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</si>
  <si>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</si>
  <si>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</si>
  <si>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</si>
  <si>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</si>
  <si>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</si>
  <si>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</si>
  <si>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</si>
  <si>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</si>
  <si>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</si>
  <si>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</si>
  <si>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</si>
  <si>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</si>
  <si>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</si>
  <si>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</si>
  <si>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</si>
  <si>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</si>
  <si>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</si>
  <si>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</si>
  <si>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</si>
  <si>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</si>
  <si>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</si>
  <si>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</si>
  <si>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</si>
  <si>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</si>
  <si>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</si>
  <si>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</si>
  <si>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</si>
  <si>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</si>
  <si>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</si>
  <si>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</si>
  <si>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</si>
  <si>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</si>
  <si>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</si>
  <si>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</si>
  <si>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</si>
  <si>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</si>
  <si>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</si>
  <si>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</si>
  <si>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</si>
  <si>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</si>
  <si>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</si>
  <si>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</si>
  <si>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</si>
  <si>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</si>
  <si>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</si>
  <si>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</si>
  <si>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</si>
  <si>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</si>
  <si>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</si>
  <si>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</si>
  <si>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</si>
  <si>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</si>
  <si>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</si>
  <si>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</si>
  <si>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</si>
  <si>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</si>
  <si>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</si>
  <si>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</si>
  <si>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</si>
  <si>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</si>
  <si>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</si>
  <si>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</si>
  <si>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</si>
  <si>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</si>
  <si>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</si>
  <si>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</si>
  <si>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</si>
  <si>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</si>
  <si>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</si>
  <si>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</si>
  <si>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</si>
  <si>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</si>
  <si>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</si>
  <si>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</si>
  <si>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</si>
  <si>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</si>
  <si>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</si>
  <si>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</si>
  <si>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</si>
  <si>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</si>
  <si>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</si>
  <si>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</si>
  <si>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</si>
  <si>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</si>
  <si>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</si>
  <si>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</si>
  <si>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</si>
  <si>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</si>
  <si>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</si>
  <si>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</si>
  <si>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</si>
  <si>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</si>
  <si>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</si>
  <si>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</si>
  <si>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</si>
  <si>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</si>
  <si>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</si>
  <si>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</si>
  <si>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</si>
  <si>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</si>
  <si>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</si>
  <si>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</si>
  <si>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</si>
  <si>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</si>
  <si>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</si>
  <si>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</si>
  <si>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</si>
  <si>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</si>
  <si>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</si>
  <si>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</si>
  <si>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</si>
  <si>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</si>
  <si>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</si>
  <si>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</si>
  <si>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</si>
  <si>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</si>
  <si>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</si>
  <si>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</si>
  <si>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</si>
  <si>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</si>
  <si>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</si>
  <si>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</si>
  <si>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</si>
  <si>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</si>
  <si>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</si>
  <si>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</si>
  <si>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</si>
  <si>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</si>
  <si>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</si>
  <si>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</si>
  <si>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</si>
  <si>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</si>
  <si>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</si>
  <si>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</si>
  <si>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</si>
  <si>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</si>
  <si>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</si>
  <si>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</si>
  <si>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</si>
  <si>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</si>
  <si>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</si>
  <si>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</si>
  <si>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</si>
  <si>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</si>
  <si>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</si>
  <si>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</si>
  <si>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</si>
  <si>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</si>
  <si>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</si>
  <si>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</si>
  <si>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</si>
  <si>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</si>
  <si>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</si>
  <si>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</si>
  <si>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</si>
  <si>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</si>
  <si>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</si>
  <si>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</si>
  <si>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</si>
  <si>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</si>
  <si>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</si>
  <si>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</si>
  <si>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</si>
  <si>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</si>
  <si>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</si>
  <si>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</si>
  <si>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</si>
  <si>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</si>
  <si>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</si>
  <si>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</si>
  <si>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</si>
  <si>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</si>
  <si>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</si>
  <si>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</si>
  <si>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</si>
  <si>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</si>
  <si>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</si>
  <si>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</si>
  <si>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</si>
  <si>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</si>
  <si>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</si>
  <si>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</si>
  <si>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</si>
  <si>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</si>
  <si>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</si>
  <si>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</si>
  <si>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</si>
  <si>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</si>
  <si>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</si>
  <si>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</si>
  <si>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</si>
  <si>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</si>
  <si>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</si>
  <si>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</si>
  <si>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</si>
  <si>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</si>
  <si>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</si>
  <si>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</si>
  <si>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</si>
  <si>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</si>
  <si>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</si>
  <si>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</si>
  <si>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</si>
  <si>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</si>
  <si>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</si>
  <si>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</si>
  <si>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</si>
  <si>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</si>
  <si>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</si>
  <si>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</si>
  <si>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</si>
  <si>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</si>
  <si>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</si>
  <si>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</si>
  <si>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</si>
  <si>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</si>
  <si>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</si>
  <si>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</si>
  <si>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</si>
  <si>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</si>
  <si>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</si>
  <si>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</si>
  <si>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</si>
  <si>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</si>
  <si>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</si>
  <si>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</si>
  <si>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</si>
  <si>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</si>
  <si>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</si>
  <si>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</si>
  <si>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</si>
  <si>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</si>
  <si>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</si>
  <si>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</si>
  <si>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</si>
  <si>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</si>
  <si>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</si>
  <si>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</si>
  <si>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</si>
  <si>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</si>
  <si>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</si>
  <si>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</si>
  <si>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</si>
  <si>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</si>
  <si>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</si>
  <si>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</si>
  <si>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</si>
  <si>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</si>
  <si>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</si>
  <si>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</si>
  <si>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</si>
  <si>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</si>
  <si>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</si>
  <si>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</si>
  <si>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</si>
  <si>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</si>
  <si>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</si>
  <si>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</si>
  <si>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</si>
  <si>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</si>
  <si>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</si>
  <si>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</si>
  <si>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</si>
  <si>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</si>
  <si>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</si>
  <si>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</si>
  <si>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</si>
  <si>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</si>
  <si>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</si>
  <si>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</si>
  <si>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</si>
  <si>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</si>
  <si>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</si>
  <si>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</si>
  <si>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</si>
  <si>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</si>
  <si>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</si>
  <si>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</si>
  <si>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</si>
  <si>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</si>
  <si>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</si>
  <si>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</si>
  <si>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</si>
  <si>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</si>
  <si>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</si>
  <si>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</si>
  <si>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</si>
  <si>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</si>
  <si>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</si>
  <si>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</si>
  <si>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</si>
  <si>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</si>
  <si>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</si>
  <si>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</si>
  <si>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</si>
  <si>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</si>
  <si>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</si>
  <si>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</si>
  <si>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</si>
  <si>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</si>
  <si>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</si>
  <si>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</si>
  <si>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</si>
  <si>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</si>
  <si>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</si>
  <si>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</si>
  <si>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</si>
  <si>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</si>
  <si>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</si>
  <si>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</si>
  <si>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</si>
  <si>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</si>
  <si>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</si>
  <si>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</si>
  <si>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</si>
  <si>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</si>
  <si>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</si>
  <si>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</si>
  <si>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</si>
  <si>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</si>
  <si>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</si>
  <si>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</si>
  <si>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</si>
  <si>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</si>
  <si>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</si>
  <si>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</si>
  <si>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</si>
  <si>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</si>
  <si>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</si>
  <si>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</si>
  <si>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</si>
  <si>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</si>
  <si>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</si>
  <si>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</si>
  <si>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</si>
  <si>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</si>
  <si>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</si>
  <si>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</si>
  <si>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</si>
  <si>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</si>
  <si>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</si>
  <si>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</si>
  <si>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</si>
  <si>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</si>
  <si>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</si>
  <si>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</si>
  <si>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</si>
  <si>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</si>
  <si>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</si>
  <si>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</si>
  <si>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</si>
  <si>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</si>
  <si>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</si>
  <si>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</si>
  <si>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</si>
  <si>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</si>
  <si>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</si>
  <si>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</si>
  <si>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</si>
  <si>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</si>
  <si>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</si>
  <si>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</si>
  <si>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</si>
  <si>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</si>
  <si>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</si>
  <si>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</si>
  <si>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</si>
  <si>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</si>
  <si>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</si>
  <si>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</si>
  <si>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</si>
  <si>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</si>
  <si>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</si>
  <si>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</si>
  <si>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</si>
  <si>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</si>
  <si>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</si>
  <si>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</si>
  <si>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</si>
  <si>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</si>
  <si>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</si>
  <si>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</si>
  <si>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</si>
  <si>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</si>
  <si>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</si>
  <si>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</si>
  <si>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</si>
  <si>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</si>
  <si>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</si>
  <si>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</si>
  <si>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</si>
  <si>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</si>
  <si>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</si>
  <si>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</si>
  <si>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</si>
  <si>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</si>
  <si>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</si>
  <si>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</si>
  <si>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</si>
  <si>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</si>
  <si>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</si>
  <si>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</si>
  <si>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</si>
  <si>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</si>
  <si>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</si>
  <si>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</si>
  <si>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</si>
  <si>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</si>
  <si>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</si>
  <si>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</si>
  <si>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</si>
  <si>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</si>
  <si>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</si>
  <si>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</si>
  <si>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</si>
  <si>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</si>
  <si>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</si>
  <si>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</si>
  <si>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</si>
  <si>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</si>
  <si>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</si>
  <si>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</si>
  <si>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</si>
  <si>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</si>
  <si>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</si>
  <si>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</si>
  <si>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</si>
  <si>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</si>
  <si>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</si>
  <si>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</si>
  <si>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</si>
  <si>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</si>
  <si>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</si>
  <si>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</si>
  <si>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</si>
  <si>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</si>
  <si>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</si>
  <si>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</si>
  <si>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</si>
  <si>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</si>
  <si>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</si>
  <si>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</si>
  <si>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</si>
  <si>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</si>
  <si>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</si>
  <si>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</si>
  <si>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</si>
  <si>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</si>
  <si>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</si>
  <si>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</si>
  <si>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</si>
  <si>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</si>
  <si>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</si>
  <si>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</si>
  <si>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</si>
  <si>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</si>
  <si>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</si>
  <si>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</si>
  <si>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</si>
  <si>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</si>
  <si>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</si>
  <si>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</si>
  <si>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</si>
  <si>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</si>
  <si>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</si>
  <si>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</si>
  <si>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</si>
  <si>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</si>
  <si>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</si>
  <si>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</si>
  <si>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</si>
  <si>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</si>
  <si>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</si>
  <si>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</si>
  <si>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</si>
  <si>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</si>
  <si>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</si>
  <si>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</si>
  <si>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</si>
  <si>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</si>
  <si>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</si>
  <si>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</si>
  <si>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</si>
  <si>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</si>
  <si>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</si>
  <si>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</si>
  <si>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</si>
  <si>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</si>
  <si>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</si>
  <si>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</si>
  <si>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</si>
  <si>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</si>
  <si>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</si>
  <si>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</si>
  <si>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</si>
  <si>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</si>
  <si>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</si>
  <si>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</si>
  <si>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</si>
  <si>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</si>
  <si>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</si>
  <si>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</si>
  <si>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</si>
  <si>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</si>
  <si>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</si>
  <si>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</si>
  <si>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</si>
  <si>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</si>
  <si>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</si>
  <si>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</si>
  <si>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</si>
  <si>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</si>
  <si>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</si>
  <si>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</si>
  <si>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</si>
  <si>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</si>
  <si>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</si>
  <si>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</si>
  <si>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</si>
  <si>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</si>
  <si>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</si>
  <si>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</si>
  <si>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</si>
  <si>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</si>
  <si>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</si>
  <si>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</si>
  <si>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</si>
  <si>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</si>
  <si>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</si>
  <si>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</si>
  <si>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</si>
  <si>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</si>
  <si>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</si>
  <si>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</si>
  <si>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</si>
  <si>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</si>
  <si>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</si>
  <si>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</si>
  <si>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</si>
  <si>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</si>
  <si>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</si>
  <si>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</si>
  <si>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</si>
  <si>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</si>
  <si>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</si>
  <si>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</si>
  <si>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</si>
  <si>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</si>
  <si>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</si>
  <si>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</si>
  <si>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</si>
  <si>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</si>
  <si>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</si>
  <si>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</si>
  <si>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</si>
  <si>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</si>
  <si>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</si>
  <si>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</si>
  <si>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</si>
  <si>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</si>
  <si>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</si>
  <si>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</si>
  <si>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</si>
  <si>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</si>
  <si>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</si>
  <si>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</si>
  <si>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</si>
  <si>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</si>
  <si>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</si>
  <si>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</si>
  <si>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</si>
  <si>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</si>
  <si>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</si>
  <si>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</si>
  <si>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</si>
  <si>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</si>
  <si>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</si>
  <si>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</si>
  <si>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</si>
  <si>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</si>
  <si>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</si>
  <si>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</si>
  <si>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</si>
  <si>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</si>
  <si>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</si>
  <si>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</si>
  <si>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</si>
  <si>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</si>
  <si>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</si>
  <si>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</si>
  <si>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</si>
  <si>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</si>
  <si>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</si>
  <si>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</si>
  <si>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</si>
  <si>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</si>
  <si>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</si>
  <si>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</si>
  <si>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</si>
  <si>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</si>
  <si>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</si>
  <si>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</si>
  <si>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</si>
  <si>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</si>
  <si>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</si>
  <si>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</si>
  <si>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</si>
  <si>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</si>
  <si>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</si>
  <si>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</si>
  <si>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</si>
  <si>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</si>
  <si>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</si>
  <si>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</si>
  <si>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</si>
  <si>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</si>
  <si>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</si>
  <si>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</si>
  <si>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</si>
  <si>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</si>
  <si>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</si>
  <si>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</si>
  <si>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</si>
  <si>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</si>
  <si>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</si>
  <si>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</si>
  <si>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</si>
  <si>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</si>
  <si>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</si>
  <si>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</si>
  <si>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</si>
  <si>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</si>
  <si>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</si>
  <si>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</si>
  <si>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</si>
  <si>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</si>
  <si>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</si>
  <si>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</si>
  <si>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</si>
  <si>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</si>
  <si>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</si>
  <si>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</si>
  <si>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</si>
  <si>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</si>
  <si>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</si>
  <si>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</si>
  <si>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</si>
  <si>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</si>
  <si>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</si>
  <si>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</si>
  <si>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</si>
  <si>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</si>
  <si>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</si>
  <si>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</si>
  <si>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</si>
  <si>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</si>
  <si>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</si>
  <si>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</si>
  <si>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</si>
  <si>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</si>
  <si>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</si>
  <si>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</si>
  <si>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</si>
  <si>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</si>
  <si>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</si>
  <si>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</si>
  <si>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</si>
  <si>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</si>
  <si>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</si>
  <si>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</si>
  <si>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</si>
  <si>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</si>
  <si>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</si>
  <si>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</si>
  <si>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</si>
  <si>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</si>
  <si>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</si>
  <si>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</si>
  <si>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</si>
  <si>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</si>
  <si>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</si>
  <si>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</si>
  <si>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</si>
  <si>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</si>
  <si>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</si>
  <si>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</si>
  <si>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</si>
  <si>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</si>
  <si>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</si>
  <si>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</si>
  <si>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</si>
  <si>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</si>
  <si>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</si>
  <si>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</si>
  <si>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</si>
  <si>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</si>
  <si>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</si>
  <si>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</si>
  <si>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</si>
  <si>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</si>
  <si>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</si>
  <si>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</si>
  <si>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</si>
  <si>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</si>
  <si>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</si>
  <si>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</si>
  <si>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</si>
  <si>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</si>
  <si>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</si>
  <si>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</si>
  <si>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</si>
  <si>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</si>
  <si>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</si>
  <si>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</si>
  <si>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</si>
  <si>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</si>
  <si>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</si>
  <si>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</si>
  <si>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</si>
  <si>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</si>
  <si>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</si>
  <si>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</si>
  <si>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</si>
  <si>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</si>
  <si>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</si>
  <si>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</si>
  <si>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</si>
  <si>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</si>
  <si>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</si>
  <si>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</si>
  <si>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</si>
  <si>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</si>
  <si>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</si>
  <si>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</si>
  <si>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</si>
  <si>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</si>
  <si>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</si>
  <si>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</si>
  <si>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</si>
  <si>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</si>
  <si>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</si>
  <si>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</si>
  <si>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</si>
  <si>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</si>
  <si>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</si>
  <si>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</si>
  <si>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</si>
  <si>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</si>
  <si>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</si>
  <si>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</si>
  <si>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</si>
  <si>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</si>
  <si>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</si>
  <si>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</si>
  <si>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</si>
  <si>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</si>
  <si>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</si>
  <si>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</si>
  <si>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</si>
  <si>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</si>
  <si>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</si>
  <si>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</si>
  <si>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</si>
  <si>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</si>
  <si>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</si>
  <si>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</si>
  <si>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</si>
  <si>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</si>
  <si>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</si>
  <si>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</si>
  <si>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</si>
  <si>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</si>
  <si>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</si>
  <si>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</si>
  <si>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</si>
  <si>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</si>
  <si>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</si>
  <si>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</si>
  <si>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</si>
  <si>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</si>
  <si>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</si>
  <si>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</si>
  <si>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</si>
  <si>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</si>
  <si>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</si>
  <si>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</si>
  <si>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</si>
  <si>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</si>
  <si>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</si>
  <si>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</si>
  <si>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</si>
  <si>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</si>
  <si>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</si>
  <si>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</si>
  <si>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</si>
  <si>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</si>
  <si>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</si>
  <si>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</si>
  <si>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</si>
  <si>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</si>
  <si>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</si>
  <si>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</si>
  <si>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</si>
  <si>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</si>
  <si>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</si>
  <si>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</si>
  <si>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</si>
  <si>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</si>
  <si>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</si>
  <si>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</si>
  <si>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</si>
  <si>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</si>
  <si>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</si>
  <si>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</si>
  <si>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</si>
  <si>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</si>
  <si>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</si>
  <si>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</si>
  <si>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</si>
  <si>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</si>
  <si>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</si>
  <si>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</si>
  <si>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</si>
  <si>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</si>
  <si>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</si>
  <si>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</si>
  <si>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</si>
  <si>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</si>
  <si>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</si>
  <si>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</si>
  <si>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</si>
  <si>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</si>
  <si>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</si>
  <si>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</si>
  <si>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</si>
  <si>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</si>
  <si>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</si>
  <si>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</si>
  <si>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</si>
  <si>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</si>
  <si>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</si>
  <si>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</si>
  <si>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</si>
  <si>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</si>
  <si>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</si>
  <si>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</si>
  <si>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</si>
  <si>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</si>
  <si>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</si>
  <si>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</si>
  <si>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</si>
  <si>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</si>
  <si>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</si>
  <si>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</si>
  <si>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</si>
  <si>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</si>
  <si>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</si>
  <si>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</si>
  <si>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</si>
  <si>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</si>
  <si>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</si>
  <si>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</si>
  <si>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</si>
  <si>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</si>
  <si>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</si>
  <si>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</si>
  <si>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</si>
  <si>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</si>
  <si>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</si>
  <si>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</si>
  <si>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</si>
  <si>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</si>
  <si>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</si>
  <si>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</si>
  <si>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</si>
  <si>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</si>
  <si>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</si>
  <si>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</si>
  <si>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</si>
  <si>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</si>
  <si>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</si>
  <si>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</si>
  <si>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</si>
  <si>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</si>
  <si>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</si>
  <si>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</si>
  <si>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</si>
  <si>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</si>
  <si>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</si>
  <si>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</si>
  <si>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</si>
  <si>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</si>
  <si>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</si>
  <si>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</si>
  <si>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</si>
  <si>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</si>
  <si>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</si>
  <si>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</si>
  <si>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</si>
  <si>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</si>
  <si>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</si>
  <si>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</si>
  <si>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</si>
  <si>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</si>
  <si>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</si>
  <si>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</si>
  <si>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</si>
  <si>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</si>
  <si>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</si>
  <si>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</si>
  <si>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</si>
  <si>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</si>
  <si>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</si>
  <si>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</si>
  <si>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</si>
  <si>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</si>
  <si>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</si>
  <si>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</si>
  <si>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</si>
  <si>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</si>
  <si>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</si>
  <si>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</si>
  <si>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</si>
  <si>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</si>
  <si>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</si>
  <si>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</si>
  <si>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</si>
  <si>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</si>
  <si>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</si>
  <si>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</si>
  <si>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</si>
  <si>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</si>
  <si>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</si>
  <si>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</si>
  <si>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</si>
  <si>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</si>
  <si>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</si>
  <si>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</si>
  <si>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</si>
  <si>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</si>
  <si>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</si>
  <si>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</si>
  <si>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</si>
  <si>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</si>
  <si>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</si>
  <si>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</si>
  <si>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</si>
  <si>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</si>
  <si>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</si>
  <si>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</si>
  <si>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</si>
  <si>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</si>
  <si>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</si>
  <si>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</si>
  <si>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</si>
  <si>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</si>
  <si>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</si>
  <si>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</si>
  <si>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</si>
  <si>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</si>
  <si>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</si>
  <si>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</si>
  <si>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</si>
  <si>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</si>
  <si>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</si>
  <si>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</si>
  <si>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</si>
  <si>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</si>
  <si>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</si>
  <si>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</si>
  <si>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</si>
  <si>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</si>
  <si>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</si>
  <si>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</si>
  <si>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</si>
  <si>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</si>
  <si>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</si>
  <si>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</si>
  <si>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</si>
  <si>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</si>
  <si>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</si>
  <si>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</si>
  <si>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</si>
  <si>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</si>
  <si>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</si>
  <si>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</si>
  <si>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</si>
  <si>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</si>
  <si>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</si>
  <si>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</si>
  <si>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</si>
  <si>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</si>
  <si>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</si>
  <si>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</si>
  <si>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</si>
  <si>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</si>
  <si>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</si>
  <si>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</si>
  <si>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</si>
  <si>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</si>
  <si>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</si>
  <si>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</si>
  <si>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</si>
  <si>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</si>
  <si>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</si>
  <si>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</si>
  <si>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</si>
  <si>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</si>
  <si>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</si>
  <si>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</si>
  <si>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</si>
  <si>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</si>
  <si>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</si>
  <si>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</si>
  <si>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</si>
  <si>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</si>
  <si>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</si>
  <si>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</si>
  <si>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</si>
  <si>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</si>
  <si>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</si>
  <si>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</si>
  <si>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</si>
  <si>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</si>
  <si>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</si>
  <si>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</si>
  <si>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</si>
  <si>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</si>
  <si>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</si>
  <si>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</si>
  <si>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</si>
  <si>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</si>
  <si>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</si>
  <si>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</si>
  <si>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</si>
  <si>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</si>
  <si>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</si>
  <si>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</si>
  <si>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</si>
  <si>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</si>
  <si>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</si>
  <si>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</si>
  <si>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</si>
  <si>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</si>
  <si>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</si>
  <si>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</si>
  <si>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</si>
  <si>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</si>
  <si>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</si>
  <si>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</si>
  <si>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</si>
  <si>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</si>
  <si>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</si>
  <si>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</si>
  <si>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</si>
  <si>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</si>
  <si>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</si>
  <si>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</si>
  <si>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</si>
  <si>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</si>
  <si>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</si>
  <si>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</si>
  <si>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</si>
  <si>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</si>
  <si>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</si>
  <si>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</si>
  <si>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</si>
  <si>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</si>
  <si>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</si>
  <si>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</si>
  <si>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</si>
  <si>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</si>
  <si>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</si>
  <si>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</si>
  <si>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</si>
  <si>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</si>
  <si>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</si>
  <si>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</si>
  <si>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</si>
  <si>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</si>
  <si>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</si>
  <si>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</si>
  <si>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</si>
  <si>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</si>
  <si>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</si>
  <si>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</si>
  <si>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</si>
  <si>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</si>
  <si>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</si>
  <si>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</si>
  <si>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</si>
  <si>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</si>
  <si>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</si>
  <si>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</si>
  <si>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</si>
  <si>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</si>
  <si>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</si>
  <si>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</si>
  <si>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</si>
  <si>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</si>
  <si>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</si>
  <si>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</si>
  <si>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</si>
  <si>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</si>
  <si>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</si>
  <si>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</si>
  <si>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</si>
  <si>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</si>
  <si>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</si>
  <si>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</si>
  <si>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</si>
  <si>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</si>
  <si>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</si>
  <si>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</si>
  <si>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</si>
  <si>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</si>
  <si>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</si>
  <si>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</si>
  <si>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</si>
  <si>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</si>
  <si>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</si>
  <si>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</si>
  <si>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</si>
  <si>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</si>
  <si>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</si>
  <si>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</si>
  <si>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</si>
  <si>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</si>
  <si>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</si>
  <si>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</si>
  <si>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</si>
  <si>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</si>
  <si>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</si>
  <si>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</si>
  <si>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</si>
  <si>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</si>
  <si>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</si>
  <si>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</si>
  <si>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</si>
  <si>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</si>
  <si>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</si>
  <si>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</si>
  <si>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</si>
  <si>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</si>
  <si>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</si>
  <si>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</si>
  <si>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</si>
  <si>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</si>
  <si>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</si>
  <si>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</si>
  <si>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</si>
  <si>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</si>
  <si>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</si>
  <si>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</si>
  <si>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</si>
  <si>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</si>
  <si>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</si>
  <si>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</si>
  <si>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</si>
  <si>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</si>
  <si>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</si>
  <si>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</si>
  <si>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</si>
  <si>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</si>
  <si>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</si>
  <si>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</si>
  <si>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</si>
  <si>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</si>
  <si>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</si>
  <si>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</si>
  <si>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</si>
  <si>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</si>
  <si>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</si>
  <si>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</si>
  <si>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</si>
  <si>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</si>
  <si>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</si>
  <si>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</si>
  <si>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</si>
  <si>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</si>
  <si>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</si>
  <si>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</si>
  <si>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</si>
  <si>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</si>
  <si>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</si>
  <si>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</si>
  <si>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</si>
  <si>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</si>
  <si>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</si>
  <si>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</si>
  <si>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</si>
  <si>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</si>
  <si>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</si>
  <si>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</si>
  <si>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</si>
  <si>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</si>
  <si>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</si>
  <si>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</si>
  <si>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</si>
  <si>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</si>
  <si>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</si>
  <si>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</si>
  <si>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</si>
  <si>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</si>
  <si>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</si>
  <si>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</si>
  <si>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</si>
  <si>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</si>
  <si>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</si>
  <si>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</si>
  <si>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</si>
  <si>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</si>
  <si>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</si>
  <si>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</si>
  <si>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</si>
  <si>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</si>
  <si>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</si>
  <si>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</si>
  <si>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</si>
  <si>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</si>
  <si>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</si>
  <si>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</si>
  <si>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</si>
  <si>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</si>
  <si>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</si>
  <si>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</si>
  <si>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</si>
  <si>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</si>
  <si>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</si>
  <si>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</si>
  <si>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</si>
  <si>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</si>
  <si>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</si>
  <si>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</si>
  <si>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</si>
  <si>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</si>
  <si>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</si>
  <si>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</si>
  <si>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</si>
  <si>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</si>
  <si>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</si>
  <si>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</si>
  <si>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</si>
  <si>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</si>
  <si>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</si>
  <si>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</si>
  <si>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</si>
  <si>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</si>
  <si>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</si>
  <si>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</si>
  <si>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</si>
  <si>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</si>
  <si>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</si>
  <si>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</si>
  <si>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</si>
  <si>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</si>
  <si>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</si>
  <si>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</si>
  <si>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</si>
  <si>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</si>
  <si>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</si>
  <si>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</si>
  <si>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</si>
  <si>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</si>
  <si>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</si>
  <si>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</si>
  <si>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</si>
  <si>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</si>
  <si>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</si>
  <si>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</si>
  <si>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</si>
  <si>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</si>
  <si>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</si>
  <si>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</si>
  <si>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</si>
  <si>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</si>
  <si>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</si>
  <si>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</si>
  <si>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</si>
  <si>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</si>
  <si>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</si>
  <si>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</si>
  <si>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</si>
  <si>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</si>
  <si>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</si>
  <si>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</si>
  <si>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</si>
  <si>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</si>
  <si>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</si>
  <si>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</si>
  <si>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</si>
  <si>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</si>
  <si>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</si>
  <si>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</si>
  <si>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</si>
  <si>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</si>
  <si>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</si>
  <si>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</si>
  <si>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</si>
  <si>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</si>
  <si>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</si>
  <si>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</si>
  <si>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</si>
  <si>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</si>
  <si>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</si>
  <si>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</si>
  <si>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</si>
  <si>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</si>
  <si>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</si>
  <si>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</si>
  <si>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</si>
  <si>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</si>
  <si>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</si>
  <si>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</si>
  <si>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</si>
  <si>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</si>
  <si>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</si>
  <si>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</si>
  <si>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</si>
  <si>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</si>
  <si>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</si>
  <si>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</si>
  <si>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</si>
  <si>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</si>
  <si>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</si>
  <si>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</si>
  <si>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</si>
  <si>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</si>
  <si>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</si>
  <si>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</si>
  <si>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</si>
  <si>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</si>
  <si>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</si>
  <si>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</si>
  <si>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</si>
  <si>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</si>
  <si>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</si>
  <si>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</si>
  <si>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</si>
  <si>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</si>
  <si>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</si>
  <si>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</si>
  <si>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</si>
  <si>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</si>
  <si>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</si>
  <si>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</si>
  <si>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</si>
  <si>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</si>
  <si>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</si>
  <si>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</si>
  <si>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</si>
  <si>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</si>
  <si>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</si>
  <si>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</si>
  <si>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</si>
  <si>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</si>
  <si>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</si>
  <si>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</si>
  <si>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</si>
  <si>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</si>
  <si>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</si>
  <si>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</si>
  <si>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</si>
  <si>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</si>
  <si>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</si>
  <si>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</si>
  <si>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</si>
  <si>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</si>
  <si>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</si>
  <si>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</si>
  <si>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</si>
  <si>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</si>
  <si>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</si>
  <si>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</si>
  <si>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</si>
  <si>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</si>
  <si>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</si>
  <si>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</si>
  <si>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</si>
  <si>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</si>
  <si>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</si>
  <si>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</si>
  <si>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</si>
  <si>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</si>
  <si>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</si>
  <si>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</si>
  <si>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</si>
  <si>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</si>
  <si>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</si>
  <si>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</si>
  <si>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</si>
  <si>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</si>
  <si>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</si>
  <si>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</si>
  <si>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</si>
  <si>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</si>
  <si>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</si>
  <si>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</si>
  <si>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</si>
  <si>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</si>
  <si>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</si>
  <si>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</si>
  <si>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</si>
  <si>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</si>
  <si>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</si>
  <si>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</si>
  <si>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</si>
  <si>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</si>
  <si>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</si>
  <si>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</si>
  <si>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</si>
  <si>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</si>
  <si>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</si>
  <si>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</si>
  <si>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</si>
  <si>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</si>
  <si>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</si>
  <si>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</si>
  <si>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</si>
  <si>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</si>
  <si>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</si>
  <si>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</si>
  <si>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</si>
  <si>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</si>
  <si>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</si>
  <si>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</si>
  <si>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</si>
  <si>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</si>
  <si>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</si>
  <si>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</si>
  <si>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</si>
  <si>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</si>
  <si>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</si>
  <si>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</si>
  <si>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</si>
  <si>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</si>
  <si>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</si>
  <si>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</si>
  <si>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</si>
  <si>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</si>
  <si>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</si>
  <si>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</si>
  <si>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</si>
  <si>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</si>
  <si>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</si>
  <si>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</si>
  <si>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</si>
  <si>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</si>
  <si>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</si>
  <si>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</si>
  <si>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</si>
  <si>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</si>
  <si>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</si>
  <si>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</si>
  <si>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</si>
  <si>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</si>
  <si>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</si>
  <si>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</si>
  <si>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</si>
  <si>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</si>
  <si>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</si>
  <si>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</si>
  <si>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</si>
  <si>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</si>
  <si>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</si>
  <si>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</si>
  <si>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</si>
  <si>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</si>
  <si>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</si>
  <si>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</si>
  <si>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</si>
  <si>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</si>
  <si>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</si>
  <si>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</si>
  <si>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</si>
  <si>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</si>
  <si>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</si>
  <si>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</si>
  <si>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</si>
  <si>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</si>
  <si>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</si>
  <si>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</si>
  <si>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</si>
  <si>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</si>
  <si>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</si>
  <si>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</si>
  <si>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</si>
  <si>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</si>
  <si>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</si>
  <si>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</si>
  <si>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</si>
  <si>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</si>
  <si>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</si>
  <si>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</si>
  <si>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</si>
  <si>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</si>
  <si>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</si>
  <si>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</si>
  <si>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</si>
  <si>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</si>
  <si>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</si>
  <si>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</si>
  <si>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</si>
  <si>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</si>
  <si>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</si>
  <si>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</si>
  <si>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</si>
  <si>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</si>
  <si>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</si>
  <si>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</si>
  <si>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</si>
  <si>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</si>
  <si>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</si>
  <si>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</si>
  <si>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</si>
  <si>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</si>
  <si>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</si>
  <si>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</si>
  <si>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</si>
  <si>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</si>
  <si>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</si>
  <si>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</si>
  <si>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</si>
  <si>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</si>
  <si>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</si>
  <si>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</si>
  <si>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</si>
  <si>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</si>
  <si>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</si>
  <si>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</si>
  <si>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</si>
  <si>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</si>
  <si>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</si>
  <si>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</si>
  <si>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</si>
  <si>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</si>
  <si>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</si>
  <si>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</si>
  <si>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</si>
  <si>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</si>
  <si>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</si>
  <si>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</si>
  <si>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</si>
  <si>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</si>
  <si>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</si>
  <si>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</si>
  <si>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</si>
  <si>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</si>
  <si>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</si>
  <si>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</si>
  <si>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</si>
  <si>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</si>
  <si>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</si>
  <si>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</si>
  <si>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</si>
  <si>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</si>
  <si>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</si>
  <si>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</si>
  <si>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</si>
  <si>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</si>
  <si>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</si>
  <si>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</si>
  <si>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</si>
  <si>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</si>
  <si>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</si>
  <si>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</si>
  <si>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</si>
  <si>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</si>
  <si>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</si>
  <si>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</si>
  <si>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</si>
  <si>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</si>
  <si>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</si>
  <si>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</si>
  <si>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</si>
  <si>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</si>
  <si>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</si>
  <si>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</si>
  <si>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</si>
  <si>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</si>
  <si>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</si>
  <si>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</si>
  <si>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</si>
  <si>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</si>
  <si>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</si>
  <si>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</si>
  <si>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</si>
  <si>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</si>
  <si>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</si>
  <si>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</si>
  <si>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</si>
  <si>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</si>
  <si>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</si>
  <si>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</si>
  <si>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</si>
  <si>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</si>
  <si>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</si>
  <si>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</si>
  <si>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</si>
  <si>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</si>
  <si>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</si>
  <si>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</si>
  <si>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</si>
  <si>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</si>
  <si>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</si>
  <si>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</si>
  <si>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</si>
  <si>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</si>
  <si>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</si>
  <si>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</si>
  <si>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</si>
  <si>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</si>
  <si>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</si>
  <si>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</si>
  <si>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</si>
  <si>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</si>
  <si>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</si>
  <si>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</si>
  <si>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</si>
  <si>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</si>
  <si>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</si>
  <si>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</si>
  <si>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</si>
  <si>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</si>
  <si>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</si>
  <si>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</si>
  <si>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</si>
  <si>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</si>
  <si>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</si>
  <si>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</si>
  <si>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</si>
  <si>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</si>
  <si>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</si>
  <si>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</si>
  <si>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</si>
  <si>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</si>
  <si>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</si>
  <si>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</si>
  <si>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</si>
  <si>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</si>
  <si>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</si>
  <si>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</si>
  <si>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</si>
  <si>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</si>
  <si>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</si>
  <si>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</si>
  <si>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</si>
  <si>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</si>
  <si>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</si>
  <si>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</si>
  <si>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</si>
  <si>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</si>
  <si>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</si>
  <si>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</si>
  <si>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</si>
  <si>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</si>
  <si>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</si>
  <si>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</si>
  <si>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</si>
  <si>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</si>
  <si>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</si>
  <si>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</si>
  <si>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</si>
  <si>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</si>
  <si>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</si>
  <si>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</si>
  <si>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</si>
  <si>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</si>
  <si>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</si>
  <si>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</si>
  <si>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</si>
  <si>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</si>
  <si>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</si>
  <si>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</si>
  <si>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</si>
  <si>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</si>
  <si>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</si>
  <si>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</si>
  <si>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</si>
  <si>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</si>
  <si>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</si>
  <si>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</si>
  <si>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</si>
  <si>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</si>
  <si>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</si>
  <si>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</si>
  <si>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</si>
  <si>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</si>
  <si>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</si>
  <si>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</si>
  <si>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</si>
  <si>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</si>
  <si>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</si>
  <si>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</si>
  <si>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</si>
  <si>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</si>
  <si>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</si>
  <si>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</si>
  <si>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</si>
  <si>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</si>
  <si>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</si>
  <si>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</si>
  <si>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</si>
  <si>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</si>
  <si>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</si>
  <si>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</si>
  <si>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</si>
  <si>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</si>
  <si>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</si>
  <si>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</si>
  <si>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</si>
  <si>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</si>
  <si>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</si>
  <si>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</si>
  <si>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</si>
  <si>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</si>
  <si>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</si>
  <si>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</si>
  <si>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</si>
  <si>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</si>
  <si>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</si>
  <si>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</si>
  <si>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</si>
  <si>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</si>
  <si>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</si>
  <si>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</si>
  <si>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</si>
  <si>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</si>
  <si>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</si>
  <si>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</si>
  <si>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</si>
  <si>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</si>
  <si>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</si>
  <si>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</si>
  <si>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</si>
  <si>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</si>
  <si>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</si>
  <si>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</si>
  <si>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</si>
  <si>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</si>
  <si>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</si>
  <si>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</si>
  <si>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</si>
  <si>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</si>
  <si>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</si>
  <si>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</si>
  <si>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</si>
  <si>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</si>
  <si>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</si>
  <si>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</si>
  <si>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</si>
  <si>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</si>
  <si>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</si>
  <si>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</si>
  <si>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</si>
  <si>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</si>
  <si>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</si>
  <si>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</si>
  <si>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</si>
  <si>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</si>
  <si>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</si>
  <si>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</si>
  <si>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</si>
  <si>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</si>
  <si>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</si>
  <si>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</si>
  <si>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</si>
  <si>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</si>
  <si>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</si>
  <si>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</si>
  <si>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</si>
  <si>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</si>
  <si>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</si>
  <si>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</si>
  <si>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</si>
  <si>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</si>
  <si>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</si>
  <si>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</si>
  <si>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</si>
  <si>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</si>
  <si>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</si>
  <si>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</si>
  <si>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</si>
  <si>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</si>
  <si>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</si>
  <si>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</si>
  <si>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</si>
  <si>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</si>
  <si>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</si>
  <si>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</si>
  <si>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</si>
  <si>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</si>
  <si>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</si>
  <si>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</si>
  <si>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</si>
  <si>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</si>
  <si>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</si>
  <si>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</si>
  <si>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</si>
  <si>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</si>
  <si>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</si>
  <si>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</si>
  <si>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</si>
  <si>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</si>
  <si>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</si>
  <si>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</si>
  <si>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</si>
  <si>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</si>
  <si>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</si>
  <si>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</si>
  <si>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</si>
  <si>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</si>
  <si>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</si>
  <si>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</si>
  <si>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</si>
  <si>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</si>
  <si>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</si>
  <si>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</si>
  <si>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</si>
  <si>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</si>
  <si>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</si>
  <si>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</si>
  <si>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</si>
  <si>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</si>
  <si>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</si>
  <si>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</si>
  <si>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</si>
  <si>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</si>
  <si>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</si>
  <si>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</si>
  <si>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</si>
  <si>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</si>
  <si>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</si>
  <si>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</si>
  <si>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</si>
  <si>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</si>
  <si>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</si>
  <si>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</si>
  <si>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</si>
  <si>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</si>
  <si>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</si>
  <si>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MAYOR DE CASIMIRO "DEFENSA DEL TERRITORIO"</t>
  </si>
  <si>
    <t>12-2014</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</si>
  <si>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</si>
  <si>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01-2016</t>
  </si>
  <si>
    <t>02/2017</t>
  </si>
  <si>
    <t>03/2018</t>
  </si>
  <si>
    <t>05/2019</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</si>
  <si>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</si>
  <si>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</si>
  <si>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</si>
  <si>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03-2020</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</si>
  <si>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</si>
  <si>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</si>
  <si>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</si>
  <si>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</si>
  <si>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</si>
  <si>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</si>
  <si>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</si>
  <si>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</si>
  <si>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</si>
  <si>
    <t>2021-27-10001067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</si>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</sst>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2" zoomScale="115" zoomScaleNormal="115"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242"/>
      <c r="I20" s="148" t="s">
        <v>628</v>
      </c>
      <c r="J20" s="149" t="s">
        <v>395</v>
      </c>
      <c r="K20" s="150">
        <v>2126946275</v>
      </c>
      <c r="L20" s="151"/>
      <c r="M20" s="151"/>
      <c r="N20" s="134">
        <f>+(M20-L20)/30</f>
        <v>0</v>
      </c>
      <c r="O20" s="137"/>
      <c r="U20" s="133"/>
      <c r="V20" s="105">
        <f ca="1">NOW()</f>
        <v>44194.869039120371</v>
      </c>
      <c r="W20" s="105">
        <f ca="1">NOW()</f>
        <v>44194.869039120371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PORVENIR DEL PACIFICO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41700</v>
      </c>
      <c r="F48" s="144">
        <v>41993</v>
      </c>
      <c r="G48" s="159">
        <f>IF(AND(E48&lt;&gt;"",F48&lt;&gt;""),((F48-E48)/30),"")</f>
        <v>9.7666666666666675</v>
      </c>
      <c r="H48" s="114" t="s">
        <v>2679</v>
      </c>
      <c r="I48" s="113" t="s">
        <v>628</v>
      </c>
      <c r="J48" s="113" t="s">
        <v>630</v>
      </c>
      <c r="K48" s="116">
        <v>35000000</v>
      </c>
      <c r="L48" s="115" t="s">
        <v>1148</v>
      </c>
      <c r="M48" s="117">
        <v>1</v>
      </c>
      <c r="N48" s="115" t="s">
        <v>27</v>
      </c>
      <c r="O48" s="115" t="s">
        <v>1148</v>
      </c>
      <c r="P48" s="78"/>
    </row>
    <row r="49" spans="1:16" s="6" customFormat="1" ht="24.75" customHeight="1" x14ac:dyDescent="0.25">
      <c r="A49" s="142">
        <v>2</v>
      </c>
      <c r="B49" s="121" t="s">
        <v>2677</v>
      </c>
      <c r="C49" s="112" t="s">
        <v>32</v>
      </c>
      <c r="D49" s="110" t="s">
        <v>2687</v>
      </c>
      <c r="E49" s="144">
        <v>43840</v>
      </c>
      <c r="F49" s="144">
        <v>44187</v>
      </c>
      <c r="G49" s="159">
        <f t="shared" ref="G49:G50" si="2">IF(AND(E49&lt;&gt;"",F49&lt;&gt;""),((F49-E49)/30),"")</f>
        <v>11.566666666666666</v>
      </c>
      <c r="H49" s="121" t="s">
        <v>2679</v>
      </c>
      <c r="I49" s="120" t="s">
        <v>628</v>
      </c>
      <c r="J49" s="120" t="s">
        <v>630</v>
      </c>
      <c r="K49" s="116">
        <v>39500000</v>
      </c>
      <c r="L49" s="115" t="s">
        <v>1148</v>
      </c>
      <c r="M49" s="117">
        <v>1</v>
      </c>
      <c r="N49" s="115" t="s">
        <v>27</v>
      </c>
      <c r="O49" s="115" t="s">
        <v>1148</v>
      </c>
      <c r="P49" s="78"/>
    </row>
    <row r="50" spans="1:16" s="6" customFormat="1" ht="24.75" customHeight="1" x14ac:dyDescent="0.25">
      <c r="A50" s="142">
        <v>3</v>
      </c>
      <c r="B50" s="121" t="s">
        <v>2677</v>
      </c>
      <c r="C50" s="112" t="s">
        <v>32</v>
      </c>
      <c r="D50" s="110" t="s">
        <v>2680</v>
      </c>
      <c r="E50" s="144">
        <v>42381</v>
      </c>
      <c r="F50" s="144">
        <v>42724</v>
      </c>
      <c r="G50" s="159">
        <f t="shared" si="2"/>
        <v>11.433333333333334</v>
      </c>
      <c r="H50" s="121" t="s">
        <v>2679</v>
      </c>
      <c r="I50" s="120" t="s">
        <v>628</v>
      </c>
      <c r="J50" s="120" t="s">
        <v>630</v>
      </c>
      <c r="K50" s="116">
        <v>42500000</v>
      </c>
      <c r="L50" s="115" t="s">
        <v>1148</v>
      </c>
      <c r="M50" s="117">
        <v>1</v>
      </c>
      <c r="N50" s="123" t="s">
        <v>27</v>
      </c>
      <c r="O50" s="123" t="s">
        <v>1148</v>
      </c>
      <c r="P50" s="78"/>
    </row>
    <row r="51" spans="1:16" s="6" customFormat="1" ht="24.75" customHeight="1" outlineLevel="1" x14ac:dyDescent="0.25">
      <c r="A51" s="142">
        <v>4</v>
      </c>
      <c r="B51" s="121" t="s">
        <v>2677</v>
      </c>
      <c r="C51" s="123" t="s">
        <v>32</v>
      </c>
      <c r="D51" s="110" t="s">
        <v>2681</v>
      </c>
      <c r="E51" s="144">
        <v>42750</v>
      </c>
      <c r="F51" s="144">
        <v>43088</v>
      </c>
      <c r="G51" s="159">
        <f t="shared" ref="G51:G107" si="3">IF(AND(E51&lt;&gt;"",F51&lt;&gt;""),((F51-E51)/30),"")</f>
        <v>11.266666666666667</v>
      </c>
      <c r="H51" s="121" t="s">
        <v>2679</v>
      </c>
      <c r="I51" s="120" t="s">
        <v>628</v>
      </c>
      <c r="J51" s="120" t="s">
        <v>630</v>
      </c>
      <c r="K51" s="116">
        <v>45000000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2682</v>
      </c>
      <c r="E52" s="144">
        <v>43118</v>
      </c>
      <c r="F52" s="144">
        <v>43457</v>
      </c>
      <c r="G52" s="159">
        <f t="shared" si="3"/>
        <v>11.3</v>
      </c>
      <c r="H52" s="121" t="s">
        <v>2679</v>
      </c>
      <c r="I52" s="120" t="s">
        <v>628</v>
      </c>
      <c r="J52" s="120" t="s">
        <v>630</v>
      </c>
      <c r="K52" s="116">
        <v>47000000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2683</v>
      </c>
      <c r="E53" s="144">
        <v>43473</v>
      </c>
      <c r="F53" s="144">
        <v>43820</v>
      </c>
      <c r="G53" s="159">
        <f t="shared" si="3"/>
        <v>11.566666666666666</v>
      </c>
      <c r="H53" s="121" t="s">
        <v>2679</v>
      </c>
      <c r="I53" s="120" t="s">
        <v>628</v>
      </c>
      <c r="J53" s="120" t="s">
        <v>630</v>
      </c>
      <c r="K53" s="116">
        <v>49000000</v>
      </c>
      <c r="L53" s="115" t="s">
        <v>1148</v>
      </c>
      <c r="M53" s="117">
        <v>1</v>
      </c>
      <c r="N53" s="115" t="s">
        <v>27</v>
      </c>
      <c r="O53" s="115" t="s">
        <v>1148</v>
      </c>
      <c r="P53" s="79"/>
    </row>
    <row r="54" spans="1:16" s="7" customFormat="1" ht="24.75" customHeight="1" outlineLevel="1" x14ac:dyDescent="0.25">
      <c r="A54" s="143">
        <v>7</v>
      </c>
      <c r="B54" s="111" t="s">
        <v>2684</v>
      </c>
      <c r="C54" s="112" t="s">
        <v>32</v>
      </c>
      <c r="D54" s="110" t="s">
        <v>2685</v>
      </c>
      <c r="E54" s="144">
        <v>42037</v>
      </c>
      <c r="F54" s="144">
        <v>42342</v>
      </c>
      <c r="G54" s="159">
        <f t="shared" si="3"/>
        <v>10.166666666666666</v>
      </c>
      <c r="H54" s="114" t="s">
        <v>2686</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2695</v>
      </c>
      <c r="C55" s="112" t="s">
        <v>32</v>
      </c>
      <c r="D55" s="110" t="s">
        <v>2696</v>
      </c>
      <c r="E55" s="144">
        <v>41994</v>
      </c>
      <c r="F55" s="144">
        <v>42036</v>
      </c>
      <c r="G55" s="159">
        <f t="shared" si="3"/>
        <v>1.4</v>
      </c>
      <c r="H55" s="121" t="s">
        <v>2679</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2688</v>
      </c>
      <c r="E114" s="144">
        <v>43888</v>
      </c>
      <c r="F114" s="144">
        <v>44196</v>
      </c>
      <c r="G114" s="159">
        <f>IF(AND(E114&lt;&gt;"",F114&lt;&gt;""),((F114-E114)/30),"")</f>
        <v>10.266666666666667</v>
      </c>
      <c r="H114" s="121" t="s">
        <v>2676</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2689</v>
      </c>
      <c r="E115" s="144">
        <v>43888</v>
      </c>
      <c r="F115" s="144">
        <v>44196</v>
      </c>
      <c r="G115" s="159">
        <f t="shared" ref="G115:G116" si="4">IF(AND(E115&lt;&gt;"",F115&lt;&gt;""),((F115-E115)/30),"")</f>
        <v>10.266666666666667</v>
      </c>
      <c r="H115" s="64" t="s">
        <v>2690</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106347313.75</v>
      </c>
      <c r="F185" s="92"/>
      <c r="G185" s="93"/>
      <c r="H185" s="88"/>
      <c r="I185" s="90" t="s">
        <v>2627</v>
      </c>
      <c r="J185" s="165">
        <f>+SUM(M179:M183)</f>
        <v>0.05</v>
      </c>
      <c r="K185" s="235" t="s">
        <v>2628</v>
      </c>
      <c r="L185" s="235"/>
      <c r="M185" s="94">
        <f>+J185*(SUM(K20:K35))</f>
        <v>106347313.75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2691</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2020-12-30T01:13:57Z</cp:lastPrinted>
  <dcterms:created xsi:type="dcterms:W3CDTF">2020-10-14T21:57:42Z</dcterms:created>
  <dcterms:modified xsi:type="dcterms:W3CDTF">2020-12-30T01:51:29Z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