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FUDSACH\Medio Atrato _ 596 Cupos\"/>
    </mc:Choice>
  </mc:AlternateContent>
  <xr:revisionPtr revIDLastSave="0" documentId="13_ncr:1_{39BB15F7-7FE1-4774-B2DF-FCB6CF2F628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<sst xmlns="http://schemas.openxmlformats.org/spreadsheetml/2006/main" count="3182" uniqueCount="2727">
  <si>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</si>
  <si>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</si>
  <si>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</si>
  <si>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</si>
  <si>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</si>
  <si>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</si>
  <si>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</si>
  <si>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</si>
  <si>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</si>
  <si>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</si>
  <si>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</si>
  <si>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</si>
  <si>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</si>
  <si>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</si>
  <si>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</si>
  <si>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</si>
  <si>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</si>
  <si>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</si>
  <si>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</si>
  <si>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</si>
  <si>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</si>
  <si>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</si>
  <si>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</si>
  <si>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</si>
  <si>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</si>
  <si>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</si>
  <si>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</si>
  <si>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</si>
  <si>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</si>
  <si>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</si>
  <si>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</si>
  <si>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</si>
  <si>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</si>
  <si>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</si>
  <si>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</si>
  <si>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</si>
  <si>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</si>
  <si>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</si>
  <si>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</si>
  <si>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</si>
  <si>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</si>
  <si>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</si>
  <si>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</si>
  <si>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</si>
  <si>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</si>
  <si>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</si>
  <si>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</si>
  <si>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</si>
  <si>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</si>
  <si>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</si>
  <si>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</si>
  <si>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</si>
  <si>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</si>
  <si>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</si>
  <si>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</si>
  <si>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</si>
  <si>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</si>
  <si>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</si>
  <si>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</si>
  <si>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</si>
  <si>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</si>
  <si>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</si>
  <si>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</si>
  <si>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</si>
  <si>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</si>
  <si>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</si>
  <si>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</si>
  <si>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</si>
  <si>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</si>
  <si>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</si>
  <si>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</si>
  <si>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</si>
  <si>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</si>
  <si>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</si>
  <si>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</si>
  <si>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</si>
  <si>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</si>
  <si>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</si>
  <si>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</si>
  <si>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</si>
  <si>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</si>
  <si>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</si>
  <si>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</si>
  <si>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</si>
  <si>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</si>
  <si>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</si>
  <si>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</si>
  <si>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</si>
  <si>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</si>
  <si>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</si>
  <si>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</si>
  <si>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</si>
  <si>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</si>
  <si>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</si>
  <si>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</si>
  <si>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</si>
  <si>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</si>
  <si>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</si>
  <si>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</si>
  <si>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</si>
  <si>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</si>
  <si>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</si>
  <si>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</si>
  <si>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</si>
  <si>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</si>
  <si>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</si>
  <si>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</si>
  <si>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</si>
  <si>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</si>
  <si>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</si>
  <si>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</si>
  <si>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</si>
  <si>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</si>
  <si>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</si>
  <si>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</si>
  <si>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</si>
  <si>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</si>
  <si>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</si>
  <si>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</si>
  <si>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</si>
  <si>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</si>
  <si>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</si>
  <si>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</si>
  <si>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</si>
  <si>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</si>
  <si>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</si>
  <si>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</si>
  <si>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</si>
  <si>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</si>
  <si>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</si>
  <si>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</si>
  <si>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</si>
  <si>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</si>
  <si>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</si>
  <si>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</si>
  <si>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</si>
  <si>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</si>
  <si>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</si>
  <si>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</si>
  <si>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</si>
  <si>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</si>
  <si>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</si>
  <si>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</si>
  <si>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</si>
  <si>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</si>
  <si>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</si>
  <si>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</si>
  <si>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</si>
  <si>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</si>
  <si>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</si>
  <si>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</si>
  <si>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</si>
  <si>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</si>
  <si>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</si>
  <si>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</si>
  <si>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</si>
  <si>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</si>
  <si>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</si>
  <si>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</si>
  <si>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</si>
  <si>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</si>
  <si>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</si>
  <si>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</si>
  <si>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</si>
  <si>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</si>
  <si>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</si>
  <si>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</si>
  <si>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</si>
  <si>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</si>
  <si>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</si>
  <si>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</si>
  <si>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</si>
  <si>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</si>
  <si>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</si>
  <si>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</si>
  <si>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</si>
  <si>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</si>
  <si>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</si>
  <si>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</si>
  <si>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</si>
  <si>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</si>
  <si>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</si>
  <si>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</si>
  <si>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</si>
  <si>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</si>
  <si>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</si>
  <si>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</si>
  <si>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</si>
  <si>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</si>
  <si>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</si>
  <si>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</si>
  <si>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</si>
  <si>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</si>
  <si>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</si>
  <si>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</si>
  <si>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</si>
  <si>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</si>
  <si>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</si>
  <si>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</si>
  <si>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</si>
  <si>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</si>
  <si>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</si>
  <si>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</si>
  <si>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</si>
  <si>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</si>
  <si>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</si>
  <si>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</si>
  <si>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</si>
  <si>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</si>
  <si>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</si>
  <si>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</si>
  <si>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</si>
  <si>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</si>
  <si>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</si>
  <si>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</si>
  <si>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</si>
  <si>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</si>
  <si>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</si>
  <si>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</si>
  <si>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</si>
  <si>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</si>
  <si>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</si>
  <si>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</si>
  <si>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</si>
  <si>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</si>
  <si>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</si>
  <si>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</si>
  <si>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</si>
  <si>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</si>
  <si>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</si>
  <si>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</si>
  <si>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</si>
  <si>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</si>
  <si>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</si>
  <si>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</si>
  <si>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</si>
  <si>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</si>
  <si>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</si>
  <si>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</si>
  <si>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</si>
  <si>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</si>
  <si>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</si>
  <si>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</si>
  <si>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</si>
  <si>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</si>
  <si>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</si>
  <si>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</si>
  <si>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</si>
  <si>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</si>
  <si>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</si>
  <si>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</si>
  <si>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</si>
  <si>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</si>
  <si>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</si>
  <si>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</si>
  <si>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</si>
  <si>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</si>
  <si>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</si>
  <si>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</si>
  <si>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</si>
  <si>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</si>
  <si>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</si>
  <si>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</si>
  <si>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</si>
  <si>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</si>
  <si>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</si>
  <si>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</si>
  <si>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</si>
  <si>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</si>
  <si>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</si>
  <si>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</si>
  <si>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</si>
  <si>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</si>
  <si>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</si>
  <si>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</si>
  <si>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</si>
  <si>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</si>
  <si>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</si>
  <si>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</si>
  <si>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</si>
  <si>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</si>
  <si>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</si>
  <si>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</si>
  <si>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</si>
  <si>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</si>
  <si>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</si>
  <si>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</si>
  <si>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</si>
  <si>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</si>
  <si>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</si>
  <si>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</si>
  <si>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</si>
  <si>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</si>
  <si>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</si>
  <si>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</si>
  <si>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</si>
  <si>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</si>
  <si>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</si>
  <si>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</si>
  <si>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</si>
  <si>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</si>
  <si>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</si>
  <si>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</si>
  <si>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</si>
  <si>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</si>
  <si>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</si>
  <si>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</si>
  <si>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</si>
  <si>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</si>
  <si>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</si>
  <si>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</si>
  <si>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</si>
  <si>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</si>
  <si>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</si>
  <si>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</si>
  <si>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</si>
  <si>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</si>
  <si>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</si>
  <si>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</si>
  <si>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</si>
  <si>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</si>
  <si>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</si>
  <si>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</si>
  <si>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</si>
  <si>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</si>
  <si>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</si>
  <si>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</si>
  <si>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</si>
  <si>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</si>
  <si>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</si>
  <si>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</si>
  <si>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</si>
  <si>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</si>
  <si>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</si>
  <si>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</si>
  <si>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</si>
  <si>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</si>
  <si>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</si>
  <si>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</si>
  <si>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</si>
  <si>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</si>
  <si>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</si>
  <si>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</si>
  <si>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</si>
  <si>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</si>
  <si>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</si>
  <si>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</si>
  <si>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</si>
  <si>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</si>
  <si>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</si>
  <si>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</si>
  <si>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</si>
  <si>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</si>
  <si>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</si>
  <si>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</si>
  <si>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</si>
  <si>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</si>
  <si>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</si>
  <si>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</si>
  <si>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</si>
  <si>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</si>
  <si>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</si>
  <si>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</si>
  <si>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</si>
  <si>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</si>
  <si>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</si>
  <si>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</si>
  <si>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</si>
  <si>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</si>
  <si>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</si>
  <si>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</si>
  <si>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</si>
  <si>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</si>
  <si>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</si>
  <si>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</si>
  <si>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</si>
  <si>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</si>
  <si>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</si>
  <si>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</si>
  <si>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</si>
  <si>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</si>
  <si>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</si>
  <si>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</si>
  <si>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</si>
  <si>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</si>
  <si>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</si>
  <si>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</si>
  <si>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</si>
  <si>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</si>
  <si>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</si>
  <si>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</si>
  <si>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</si>
  <si>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</si>
  <si>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</si>
  <si>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</si>
  <si>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</si>
  <si>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</si>
  <si>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</si>
  <si>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</si>
  <si>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</si>
  <si>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</si>
  <si>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</si>
  <si>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</si>
  <si>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</si>
  <si>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</si>
  <si>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</si>
  <si>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</si>
  <si>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</si>
  <si>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</si>
  <si>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</si>
  <si>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</si>
  <si>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</si>
  <si>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</si>
  <si>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</si>
  <si>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</si>
  <si>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</si>
  <si>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</si>
  <si>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</si>
  <si>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</si>
  <si>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</si>
  <si>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</si>
  <si>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</si>
  <si>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</si>
  <si>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</si>
  <si>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</si>
  <si>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</si>
  <si>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</si>
  <si>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</si>
  <si>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</si>
  <si>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</si>
  <si>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</si>
  <si>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</si>
  <si>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</si>
  <si>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</si>
  <si>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</si>
  <si>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</si>
  <si>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</si>
  <si>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</si>
  <si>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</si>
  <si>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</si>
  <si>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</si>
  <si>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</si>
  <si>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</si>
  <si>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</si>
  <si>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</si>
  <si>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</si>
  <si>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</si>
  <si>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</si>
  <si>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</si>
  <si>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</si>
  <si>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</si>
  <si>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</si>
  <si>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</si>
  <si>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</si>
  <si>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</si>
  <si>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</si>
  <si>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</si>
  <si>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</si>
  <si>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</si>
  <si>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</si>
  <si>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</si>
  <si>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</si>
  <si>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</si>
  <si>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</si>
  <si>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</si>
  <si>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</si>
  <si>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</si>
  <si>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</si>
  <si>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</si>
  <si>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</si>
  <si>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</si>
  <si>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</si>
  <si>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</si>
  <si>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</si>
  <si>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</si>
  <si>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</si>
  <si>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</si>
  <si>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</si>
  <si>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</si>
  <si>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</si>
  <si>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</si>
  <si>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</si>
  <si>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</si>
  <si>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</si>
  <si>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</si>
  <si>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</si>
  <si>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</si>
  <si>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</si>
  <si>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</si>
  <si>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</si>
  <si>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</si>
  <si>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</si>
  <si>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</si>
  <si>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</si>
  <si>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</si>
  <si>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</si>
  <si>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</si>
  <si>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</si>
  <si>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</si>
  <si>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</si>
  <si>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</si>
  <si>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</si>
  <si>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</si>
  <si>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</si>
  <si>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</si>
  <si>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</si>
  <si>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</si>
  <si>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</si>
  <si>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</si>
  <si>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</si>
  <si>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</si>
  <si>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</si>
  <si>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</si>
  <si>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</si>
  <si>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</si>
  <si>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</si>
  <si>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</si>
  <si>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</si>
  <si>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</si>
  <si>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</si>
  <si>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</si>
  <si>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</si>
  <si>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</si>
  <si>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</si>
  <si>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</si>
  <si>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</si>
  <si>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</si>
  <si>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</si>
  <si>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</si>
  <si>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</si>
  <si>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</si>
  <si>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</si>
  <si>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</si>
  <si>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</si>
  <si>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</si>
  <si>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</si>
  <si>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</si>
  <si>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</si>
  <si>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</si>
  <si>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</si>
  <si>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</si>
  <si>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</si>
  <si>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</si>
  <si>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</si>
  <si>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</si>
  <si>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</si>
  <si>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</si>
  <si>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</si>
  <si>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</si>
  <si>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</si>
  <si>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</si>
  <si>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</si>
  <si>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</si>
  <si>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</si>
  <si>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</si>
  <si>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</si>
  <si>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</si>
  <si>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</si>
  <si>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</si>
  <si>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</si>
  <si>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</si>
  <si>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</si>
  <si>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</si>
  <si>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</si>
  <si>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</si>
  <si>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</si>
  <si>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</si>
  <si>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</si>
  <si>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</si>
  <si>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</si>
  <si>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</si>
  <si>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</si>
  <si>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</si>
  <si>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</si>
  <si>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</si>
  <si>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</si>
  <si>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</si>
  <si>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</si>
  <si>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</si>
  <si>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</si>
  <si>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</si>
  <si>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</si>
  <si>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</si>
  <si>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</si>
  <si>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</si>
  <si>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</si>
  <si>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</si>
  <si>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</si>
  <si>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</si>
  <si>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</si>
  <si>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</si>
  <si>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</si>
  <si>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</si>
  <si>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</si>
  <si>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</si>
  <si>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</si>
  <si>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</si>
  <si>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</si>
  <si>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</si>
  <si>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</si>
  <si>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</si>
  <si>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</si>
  <si>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</si>
  <si>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</si>
  <si>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</si>
  <si>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</si>
  <si>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</si>
  <si>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</si>
  <si>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</si>
  <si>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</si>
  <si>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</si>
  <si>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</si>
  <si>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</si>
  <si>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</si>
  <si>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</si>
  <si>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</si>
  <si>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</si>
  <si>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</si>
  <si>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</si>
  <si>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</si>
  <si>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</si>
  <si>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</si>
  <si>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</si>
  <si>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</si>
  <si>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</si>
  <si>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</si>
  <si>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</si>
  <si>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</si>
  <si>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</si>
  <si>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</si>
  <si>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</si>
  <si>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</si>
  <si>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</si>
  <si>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</si>
  <si>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</si>
  <si>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</si>
  <si>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</si>
  <si>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</si>
  <si>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</si>
  <si>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</si>
  <si>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</si>
  <si>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</si>
  <si>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</si>
  <si>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</si>
  <si>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</si>
  <si>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</si>
  <si>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</si>
  <si>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</si>
  <si>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</si>
  <si>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</si>
  <si>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</si>
  <si>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</si>
  <si>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</si>
  <si>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</si>
  <si>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</si>
  <si>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</si>
  <si>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</si>
  <si>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</si>
  <si>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</si>
  <si>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</si>
  <si>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</si>
  <si>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</si>
  <si>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</si>
  <si>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</si>
  <si>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</si>
  <si>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</si>
  <si>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</si>
  <si>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</si>
  <si>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</si>
  <si>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</si>
  <si>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</si>
  <si>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</si>
  <si>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</si>
  <si>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</si>
  <si>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</si>
  <si>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</si>
  <si>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</si>
  <si>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</si>
  <si>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</si>
  <si>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</si>
  <si>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</si>
  <si>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</si>
  <si>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</si>
  <si>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</si>
  <si>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</si>
  <si>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</si>
  <si>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</si>
  <si>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</si>
  <si>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</si>
  <si>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</si>
  <si>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</si>
  <si>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</si>
  <si>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</si>
  <si>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</si>
  <si>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</si>
  <si>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</si>
  <si>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</si>
  <si>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</si>
  <si>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</si>
  <si>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</si>
  <si>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</si>
  <si>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</si>
  <si>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</si>
  <si>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</si>
  <si>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</si>
  <si>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</si>
  <si>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</si>
  <si>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</si>
  <si>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</si>
  <si>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</si>
  <si>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</si>
  <si>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</si>
  <si>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</si>
  <si>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</si>
  <si>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</si>
  <si>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</si>
  <si>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</si>
  <si>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</si>
  <si>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</si>
  <si>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</si>
  <si>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</si>
  <si>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</si>
  <si>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</si>
  <si>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</si>
  <si>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</si>
  <si>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</si>
  <si>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</si>
  <si>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</si>
  <si>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</si>
  <si>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</si>
  <si>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</si>
  <si>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</si>
  <si>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</si>
  <si>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</si>
  <si>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</si>
  <si>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</si>
  <si>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</si>
  <si>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</si>
  <si>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</si>
  <si>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</si>
  <si>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</si>
  <si>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</si>
  <si>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</si>
  <si>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</si>
  <si>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</si>
  <si>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</si>
  <si>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</si>
  <si>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</si>
  <si>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</si>
  <si>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</si>
  <si>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</si>
  <si>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</si>
  <si>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</si>
  <si>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</si>
  <si>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</si>
  <si>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</si>
  <si>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</si>
  <si>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</si>
  <si>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</si>
  <si>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</si>
  <si>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</si>
  <si>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</si>
  <si>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</si>
  <si>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</si>
  <si>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</si>
  <si>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</si>
  <si>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</si>
  <si>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</si>
  <si>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</si>
  <si>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</si>
  <si>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</si>
  <si>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</si>
  <si>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</si>
  <si>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</si>
  <si>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</si>
  <si>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</si>
  <si>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</si>
  <si>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</si>
  <si>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</si>
  <si>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</si>
  <si>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</si>
  <si>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</si>
  <si>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</si>
  <si>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</si>
  <si>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</si>
  <si>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</si>
  <si>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</si>
  <si>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</si>
  <si>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</si>
  <si>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</si>
  <si>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</si>
  <si>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</si>
  <si>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</si>
  <si>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</si>
  <si>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</si>
  <si>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</si>
  <si>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</si>
  <si>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</si>
  <si>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</si>
  <si>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</si>
  <si>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</si>
  <si>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</si>
  <si>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</si>
  <si>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</si>
  <si>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</si>
  <si>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</si>
  <si>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</si>
  <si>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</si>
  <si>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</si>
  <si>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</si>
  <si>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</si>
  <si>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</si>
  <si>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</si>
  <si>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</si>
  <si>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</si>
  <si>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</si>
  <si>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</si>
  <si>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</si>
  <si>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</si>
  <si>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</si>
  <si>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</si>
  <si>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</si>
  <si>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</si>
  <si>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</si>
  <si>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</si>
  <si>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</si>
  <si>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</si>
  <si>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</si>
  <si>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</si>
  <si>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</si>
  <si>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</si>
  <si>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</si>
  <si>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</si>
  <si>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</si>
  <si>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</si>
  <si>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</si>
  <si>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</si>
  <si>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</si>
  <si>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</si>
  <si>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</si>
  <si>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</si>
  <si>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</si>
  <si>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</si>
  <si>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</si>
  <si>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</si>
  <si>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</si>
  <si>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</si>
  <si>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</si>
  <si>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</si>
  <si>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</si>
  <si>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</si>
  <si>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</si>
  <si>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</si>
  <si>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</si>
  <si>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</si>
  <si>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</si>
  <si>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</si>
  <si>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</si>
  <si>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</si>
  <si>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</si>
  <si>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</si>
  <si>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</si>
  <si>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</si>
  <si>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</si>
  <si>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</si>
  <si>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</si>
  <si>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</si>
  <si>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</si>
  <si>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</si>
  <si>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</si>
  <si>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</si>
  <si>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</si>
  <si>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</si>
  <si>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</si>
  <si>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</si>
  <si>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</si>
  <si>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</si>
  <si>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</si>
  <si>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</si>
  <si>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</si>
  <si>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</si>
  <si>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</si>
  <si>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</si>
  <si>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</si>
  <si>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</si>
  <si>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</si>
  <si>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</si>
  <si>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</si>
  <si>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</si>
  <si>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</si>
  <si>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</si>
  <si>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</si>
  <si>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</si>
  <si>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</si>
  <si>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</si>
  <si>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</si>
  <si>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</si>
  <si>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</si>
  <si>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</si>
  <si>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</si>
  <si>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</si>
  <si>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</si>
  <si>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</si>
  <si>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</si>
  <si>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</si>
  <si>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</si>
  <si>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</si>
  <si>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</si>
  <si>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</si>
  <si>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</si>
  <si>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</si>
  <si>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</si>
  <si>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</si>
  <si>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</si>
  <si>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</si>
  <si>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</si>
  <si>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</si>
  <si>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</si>
  <si>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</si>
  <si>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</si>
  <si>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</si>
  <si>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</si>
  <si>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</si>
  <si>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</si>
  <si>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</si>
  <si>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</si>
  <si>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</si>
  <si>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</si>
  <si>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</si>
  <si>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</si>
  <si>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</si>
  <si>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</si>
  <si>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</si>
  <si>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</si>
  <si>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</si>
  <si>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</si>
  <si>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</si>
  <si>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</si>
  <si>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</si>
  <si>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</si>
  <si>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</si>
  <si>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</si>
  <si>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</si>
  <si>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</si>
  <si>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</si>
  <si>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</si>
  <si>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</si>
  <si>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</si>
  <si>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</si>
  <si>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</si>
  <si>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</si>
  <si>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</si>
  <si>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</si>
  <si>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</si>
  <si>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</si>
  <si>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</si>
  <si>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</si>
  <si>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</si>
  <si>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</si>
  <si>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</si>
  <si>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</si>
  <si>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</si>
  <si>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</si>
  <si>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</si>
  <si>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</si>
  <si>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</si>
  <si>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</si>
  <si>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</si>
  <si>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</si>
  <si>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</si>
  <si>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</si>
  <si>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</si>
  <si>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</si>
  <si>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</si>
  <si>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</si>
  <si>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</si>
  <si>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</si>
  <si>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</si>
  <si>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</si>
  <si>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</si>
  <si>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</si>
  <si>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</si>
  <si>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</si>
  <si>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</si>
  <si>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</si>
  <si>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</si>
  <si>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</si>
  <si>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</si>
  <si>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</si>
  <si>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</si>
  <si>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</si>
  <si>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</si>
  <si>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</si>
  <si>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</si>
  <si>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</si>
  <si>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</si>
  <si>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</si>
  <si>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</si>
  <si>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</si>
  <si>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</si>
  <si>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</si>
  <si>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</si>
  <si>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</si>
  <si>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</si>
  <si>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</si>
  <si>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</si>
  <si>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</si>
  <si>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</si>
  <si>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</si>
  <si>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</si>
  <si>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</si>
  <si>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</si>
  <si>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</si>
  <si>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</si>
  <si>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</si>
  <si>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</si>
  <si>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</si>
  <si>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</si>
  <si>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</si>
  <si>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</si>
  <si>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</si>
  <si>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</si>
  <si>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</si>
  <si>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</si>
  <si>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</si>
  <si>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</si>
  <si>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</si>
  <si>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</si>
  <si>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</si>
  <si>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</si>
  <si>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</si>
  <si>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</si>
  <si>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</si>
  <si>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</si>
  <si>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</si>
  <si>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</si>
  <si>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</si>
  <si>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</si>
  <si>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</si>
  <si>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</si>
  <si>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</si>
  <si>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</si>
  <si>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</si>
  <si>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</si>
  <si>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</si>
  <si>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</si>
  <si>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</si>
  <si>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</si>
  <si>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</si>
  <si>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</si>
  <si>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</si>
  <si>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</si>
  <si>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</si>
  <si>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</si>
  <si>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</si>
  <si>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</si>
  <si>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</si>
  <si>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</si>
  <si>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</si>
  <si>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</si>
  <si>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</si>
  <si>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</si>
  <si>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</si>
  <si>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</si>
  <si>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</si>
  <si>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</si>
  <si>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</si>
  <si>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</si>
  <si>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</si>
  <si>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</si>
  <si>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</si>
  <si>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</si>
  <si>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</si>
  <si>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</si>
  <si>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</si>
  <si>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</si>
  <si>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</si>
  <si>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</si>
  <si>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</si>
  <si>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</si>
  <si>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</si>
  <si>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</si>
  <si>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</si>
  <si>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</si>
  <si>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</si>
  <si>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</si>
  <si>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</si>
  <si>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</si>
  <si>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</si>
  <si>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</si>
  <si>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</si>
  <si>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</si>
  <si>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</si>
  <si>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</si>
  <si>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</si>
  <si>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</si>
  <si>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</si>
  <si>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</si>
  <si>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</si>
  <si>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</si>
  <si>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</si>
  <si>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</si>
  <si>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</si>
  <si>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</si>
  <si>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</si>
  <si>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</si>
  <si>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</si>
  <si>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</si>
  <si>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</si>
  <si>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</si>
  <si>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</si>
  <si>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</si>
  <si>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</si>
  <si>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</si>
  <si>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</si>
  <si>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</si>
  <si>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</si>
  <si>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</si>
  <si>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</si>
  <si>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</si>
  <si>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</si>
  <si>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</si>
  <si>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</si>
  <si>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</si>
  <si>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</si>
  <si>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</si>
  <si>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</si>
  <si>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</si>
  <si>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</si>
  <si>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</si>
  <si>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</si>
  <si>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</si>
  <si>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</si>
  <si>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</si>
  <si>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</si>
  <si>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</si>
  <si>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</si>
  <si>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</si>
  <si>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</si>
  <si>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</si>
  <si>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</si>
  <si>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</si>
  <si>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</si>
  <si>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</si>
  <si>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</si>
  <si>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</si>
  <si>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</si>
  <si>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</si>
  <si>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</si>
  <si>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</si>
  <si>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</si>
  <si>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</si>
  <si>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</si>
  <si>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</si>
  <si>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</si>
  <si>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</si>
  <si>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</si>
  <si>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</si>
  <si>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</si>
  <si>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</si>
  <si>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</si>
  <si>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</si>
  <si>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</si>
  <si>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</si>
  <si>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</si>
  <si>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</si>
  <si>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</si>
  <si>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</si>
  <si>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</si>
  <si>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</si>
  <si>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</si>
  <si>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</si>
  <si>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</si>
  <si>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</si>
  <si>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</si>
  <si>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</si>
  <si>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</si>
  <si>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</si>
  <si>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</si>
  <si>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</si>
  <si>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</si>
  <si>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</si>
  <si>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</si>
  <si>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</si>
  <si>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</si>
  <si>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</si>
  <si>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</si>
  <si>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</si>
  <si>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</si>
  <si>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</si>
  <si>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</si>
  <si>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</si>
  <si>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</si>
  <si>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</si>
  <si>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</si>
  <si>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</si>
  <si>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</si>
  <si>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</si>
  <si>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</si>
  <si>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</si>
  <si>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</si>
  <si>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</si>
  <si>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</si>
  <si>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</si>
  <si>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</si>
  <si>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</si>
  <si>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</si>
  <si>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</si>
  <si>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</si>
  <si>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</si>
  <si>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</si>
  <si>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</si>
  <si>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</si>
  <si>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</si>
  <si>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</si>
  <si>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</si>
  <si>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</si>
  <si>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</si>
  <si>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</si>
  <si>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</si>
  <si>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</si>
  <si>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</si>
  <si>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</si>
  <si>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</si>
  <si>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</si>
  <si>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</si>
  <si>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</si>
  <si>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</si>
  <si>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</si>
  <si>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</si>
  <si>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</si>
  <si>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</si>
  <si>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</si>
  <si>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</si>
  <si>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</si>
  <si>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</si>
  <si>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</si>
  <si>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</si>
  <si>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</si>
  <si>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</si>
  <si>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</si>
  <si>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</si>
  <si>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</si>
  <si>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</si>
  <si>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</si>
  <si>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</si>
  <si>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</si>
  <si>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</si>
  <si>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</si>
  <si>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</si>
  <si>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</si>
  <si>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</si>
  <si>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</si>
  <si>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</si>
  <si>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</si>
  <si>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</si>
  <si>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</si>
  <si>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</si>
  <si>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</si>
  <si>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</si>
  <si>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</si>
  <si>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</si>
  <si>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</si>
  <si>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</si>
  <si>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</si>
  <si>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</si>
  <si>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</si>
  <si>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</si>
  <si>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</si>
  <si>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</si>
  <si>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</si>
  <si>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</si>
  <si>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</si>
  <si>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</si>
  <si>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</si>
  <si>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</si>
  <si>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</si>
  <si>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</si>
  <si>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</si>
  <si>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</si>
  <si>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</si>
  <si>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</si>
  <si>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</si>
  <si>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</si>
  <si>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</si>
  <si>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</si>
  <si>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</si>
  <si>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</si>
  <si>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</si>
  <si>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</si>
  <si>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</si>
  <si>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</si>
  <si>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</si>
  <si>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</si>
  <si>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</si>
  <si>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</si>
  <si>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</si>
  <si>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</si>
  <si>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</si>
  <si>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</si>
  <si>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</si>
  <si>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</si>
  <si>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</si>
  <si>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</si>
  <si>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</si>
  <si>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</si>
  <si>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</si>
  <si>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</si>
  <si>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</si>
  <si>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</si>
  <si>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</si>
  <si>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</si>
  <si>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</si>
  <si>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</si>
  <si>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</si>
  <si>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</si>
  <si>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</si>
  <si>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</si>
  <si>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</si>
  <si>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</si>
  <si>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</si>
  <si>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</si>
  <si>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</si>
  <si>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</si>
  <si>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</si>
  <si>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</si>
  <si>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</si>
  <si>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</si>
  <si>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</si>
  <si>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</si>
  <si>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</si>
  <si>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</si>
  <si>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</si>
  <si>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</si>
  <si>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</si>
  <si>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</si>
  <si>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</si>
  <si>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</si>
  <si>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</si>
  <si>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</si>
  <si>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</si>
  <si>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</si>
  <si>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</si>
  <si>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</si>
  <si>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</si>
  <si>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</si>
  <si>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</si>
  <si>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</si>
  <si>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</si>
  <si>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</si>
  <si>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</si>
  <si>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</si>
  <si>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</si>
  <si>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</si>
  <si>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</si>
  <si>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</si>
  <si>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</si>
  <si>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</si>
  <si>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</si>
  <si>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</si>
  <si>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</si>
  <si>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</si>
  <si>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</si>
  <si>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</si>
  <si>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</si>
  <si>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</si>
  <si>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</si>
  <si>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</si>
  <si>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</si>
  <si>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</si>
  <si>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</si>
  <si>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</si>
  <si>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</si>
  <si>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</si>
  <si>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</si>
  <si>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</si>
  <si>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</si>
  <si>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</si>
  <si>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</si>
  <si>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</si>
  <si>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</si>
  <si>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</si>
  <si>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</si>
  <si>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</si>
  <si>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</si>
  <si>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</si>
  <si>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</si>
  <si>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</si>
  <si>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</si>
  <si>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</si>
  <si>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</si>
  <si>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</si>
  <si>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</si>
  <si>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</si>
  <si>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</si>
  <si>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</si>
  <si>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</si>
  <si>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</si>
  <si>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</si>
  <si>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</si>
  <si>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</si>
  <si>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</si>
  <si>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</si>
  <si>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</si>
  <si>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</si>
  <si>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</si>
  <si>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</si>
  <si>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</si>
  <si>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</si>
  <si>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</si>
  <si>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</si>
  <si>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</si>
  <si>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</si>
  <si>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</si>
  <si>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</si>
  <si>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</si>
  <si>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</si>
  <si>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</si>
  <si>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</si>
  <si>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</si>
  <si>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</si>
  <si>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</si>
  <si>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</si>
  <si>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</si>
  <si>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</si>
  <si>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</si>
  <si>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</si>
  <si>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</si>
  <si>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</si>
  <si>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</si>
  <si>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</si>
  <si>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</si>
  <si>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</si>
  <si>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</si>
  <si>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</si>
  <si>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</si>
  <si>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</si>
  <si>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</si>
  <si>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</si>
  <si>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</si>
  <si>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</si>
  <si>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</si>
  <si>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</si>
  <si>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</si>
  <si>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</si>
  <si>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</si>
  <si>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</si>
  <si>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</si>
  <si>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</si>
  <si>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</si>
  <si>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</si>
  <si>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</si>
  <si>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</si>
  <si>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</si>
  <si>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</si>
  <si>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</si>
  <si>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</si>
  <si>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</si>
  <si>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</si>
  <si>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</si>
  <si>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</si>
  <si>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</si>
  <si>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</si>
  <si>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</si>
  <si>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</si>
  <si>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</si>
  <si>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</si>
  <si>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</si>
  <si>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</si>
  <si>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</si>
  <si>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</si>
  <si>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</si>
  <si>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</si>
  <si>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</si>
  <si>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</si>
  <si>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</si>
  <si>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</si>
  <si>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</si>
  <si>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</si>
  <si>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</si>
  <si>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</si>
  <si>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</si>
  <si>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</si>
  <si>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</si>
  <si>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</si>
  <si>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</si>
  <si>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</si>
  <si>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</si>
  <si>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</si>
  <si>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</si>
  <si>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</si>
  <si>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</si>
  <si>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</si>
  <si>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</si>
  <si>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</si>
  <si>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</si>
  <si>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</si>
  <si>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</si>
  <si>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</si>
  <si>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</si>
  <si>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</si>
  <si>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</si>
  <si>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</si>
  <si>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</si>
  <si>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</si>
  <si>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</si>
  <si>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</si>
  <si>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</si>
  <si>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</si>
  <si>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</si>
  <si>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</si>
  <si>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</si>
  <si>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</si>
  <si>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</si>
  <si>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</si>
  <si>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</si>
  <si>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</si>
  <si>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</si>
  <si>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</si>
  <si>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</si>
  <si>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</si>
  <si>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</si>
  <si>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</si>
  <si>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</si>
  <si>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</si>
  <si>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</si>
  <si>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</si>
  <si>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</si>
  <si>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</si>
  <si>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</si>
  <si>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</si>
  <si>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</si>
  <si>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</si>
  <si>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</si>
  <si>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</si>
  <si>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</si>
  <si>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</si>
  <si>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</si>
  <si>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</si>
  <si>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</si>
  <si>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</si>
  <si>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</si>
  <si>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</si>
  <si>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</si>
  <si>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</si>
  <si>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</si>
  <si>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</si>
  <si>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</si>
  <si>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</si>
  <si>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</si>
  <si>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</si>
  <si>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</si>
  <si>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</si>
  <si>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</si>
  <si>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</si>
  <si>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</si>
  <si>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</si>
  <si>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</si>
  <si>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</si>
  <si>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</si>
  <si>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</si>
  <si>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</si>
  <si>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</si>
  <si>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</si>
  <si>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</si>
  <si>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</si>
  <si>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</si>
  <si>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</si>
  <si>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</si>
  <si>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</si>
  <si>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</si>
  <si>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</si>
  <si>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</si>
  <si>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</si>
  <si>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</si>
  <si>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</si>
  <si>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</si>
  <si>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</si>
  <si>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</si>
  <si>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</si>
  <si>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</si>
  <si>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</si>
  <si>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</si>
  <si>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</si>
  <si>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</si>
  <si>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</si>
  <si>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</si>
  <si>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</si>
  <si>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</si>
  <si>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</si>
  <si>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</si>
  <si>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</si>
  <si>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</si>
  <si>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</si>
  <si>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</si>
  <si>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</si>
  <si>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</si>
  <si>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</si>
  <si>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</si>
  <si>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</si>
  <si>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</si>
  <si>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</si>
  <si>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</si>
  <si>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</si>
  <si>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</si>
  <si>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</si>
  <si>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</si>
  <si>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</si>
  <si>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</si>
  <si>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</si>
  <si>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</si>
  <si>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</si>
  <si>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</si>
  <si>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</si>
  <si>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</si>
  <si>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</si>
  <si>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</si>
  <si>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</si>
  <si>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</si>
  <si>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</si>
  <si>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</si>
  <si>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</si>
  <si>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</si>
  <si>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</si>
  <si>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</si>
  <si>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</si>
  <si>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</si>
  <si>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</si>
  <si>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</si>
  <si>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</si>
  <si>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</si>
  <si>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</si>
  <si>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</si>
  <si>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</si>
  <si>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</si>
  <si>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</si>
  <si>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</si>
  <si>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</si>
  <si>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</si>
  <si>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</si>
  <si>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</si>
  <si>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</si>
  <si>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</si>
  <si>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</si>
  <si>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</si>
  <si>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</si>
  <si>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</si>
  <si>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</si>
  <si>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</si>
  <si>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</si>
  <si>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</si>
  <si>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</si>
  <si>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</si>
  <si>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</si>
  <si>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</si>
  <si>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</si>
  <si>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</si>
  <si>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</si>
  <si>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</si>
  <si>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</si>
  <si>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</si>
  <si>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</si>
  <si>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</si>
  <si>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</si>
  <si>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</si>
  <si>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</si>
  <si>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</si>
  <si>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</si>
  <si>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</si>
  <si>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</si>
  <si>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</si>
  <si>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</si>
  <si>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</si>
  <si>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</si>
  <si>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</si>
  <si>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</si>
  <si>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</si>
  <si>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</si>
  <si>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</si>
  <si>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</si>
  <si>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</si>
  <si>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</si>
  <si>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</si>
  <si>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</si>
  <si>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</si>
  <si>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</si>
  <si>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</si>
  <si>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</si>
  <si>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</si>
  <si>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</si>
  <si>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</si>
  <si>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</si>
  <si>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</si>
  <si>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</si>
  <si>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</si>
  <si>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</si>
  <si>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</si>
  <si>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</si>
  <si>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</si>
  <si>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</si>
  <si>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</si>
  <si>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</si>
  <si>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</si>
  <si>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</si>
  <si>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</si>
  <si>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</si>
  <si>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</si>
  <si>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</si>
  <si>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</si>
  <si>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</si>
  <si>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</si>
  <si>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</si>
  <si>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</si>
  <si>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</si>
  <si>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</si>
  <si>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</si>
  <si>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</si>
  <si>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</si>
  <si>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</si>
  <si>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</si>
  <si>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</si>
  <si>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</si>
  <si>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</si>
  <si>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</si>
  <si>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</si>
  <si>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</si>
  <si>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</si>
  <si>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</si>
  <si>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</si>
  <si>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</si>
  <si>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</si>
  <si>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</si>
  <si>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</si>
  <si>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</si>
  <si>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</si>
  <si>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</si>
  <si>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</si>
  <si>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</si>
  <si>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</si>
  <si>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</si>
  <si>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</si>
  <si>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</si>
  <si>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</si>
  <si>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</si>
  <si>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</si>
  <si>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</si>
  <si>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</si>
  <si>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</si>
  <si>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</si>
  <si>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</si>
  <si>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</si>
  <si>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</si>
  <si>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</si>
  <si>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</si>
  <si>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</si>
  <si>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</si>
  <si>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</si>
  <si>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</si>
  <si>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</si>
  <si>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</si>
  <si>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</si>
  <si>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</si>
  <si>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</si>
  <si>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</si>
  <si>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</si>
  <si>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</si>
  <si>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</si>
  <si>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</si>
  <si>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</si>
  <si>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</si>
  <si>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</si>
  <si>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</si>
  <si>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</si>
  <si>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</si>
  <si>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</si>
  <si>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</si>
  <si>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</si>
  <si>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</si>
  <si>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</si>
  <si>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</si>
  <si>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</si>
  <si>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</si>
  <si>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</si>
  <si>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</si>
  <si>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</si>
  <si>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</si>
  <si>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</si>
  <si>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</si>
  <si>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</si>
  <si>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</si>
  <si>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</si>
  <si>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</si>
  <si>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</si>
  <si>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</si>
  <si>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</si>
  <si>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</si>
  <si>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</si>
  <si>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</si>
  <si>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</si>
  <si>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</si>
  <si>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</si>
  <si>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</si>
  <si>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</si>
  <si>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</si>
  <si>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</si>
  <si>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</si>
  <si>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</si>
  <si>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</si>
  <si>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</si>
  <si>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</si>
  <si>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</si>
  <si>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</si>
  <si>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</si>
  <si>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</si>
  <si>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</si>
  <si>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</si>
  <si>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</si>
  <si>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</si>
  <si>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</si>
  <si>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</si>
  <si>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</si>
  <si>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</si>
  <si>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</si>
  <si>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</si>
  <si>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</si>
  <si>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</si>
  <si>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</si>
  <si>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</si>
  <si>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</si>
  <si>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</si>
  <si>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</si>
  <si>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</si>
  <si>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</si>
  <si>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</si>
  <si>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</si>
  <si>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</si>
  <si>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</si>
  <si>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</si>
  <si>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</si>
  <si>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</si>
  <si>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</si>
  <si>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</si>
  <si>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</si>
  <si>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</si>
  <si>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</si>
  <si>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</si>
  <si>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</si>
  <si>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</si>
  <si>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</si>
  <si>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</si>
  <si>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</si>
  <si>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</si>
  <si>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</si>
  <si>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</si>
  <si>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</si>
  <si>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</si>
  <si>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</si>
  <si>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</si>
  <si>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</si>
  <si>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</si>
  <si>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</si>
  <si>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</si>
  <si>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</si>
  <si>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</si>
  <si>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</si>
  <si>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</si>
  <si>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</si>
  <si>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</si>
  <si>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</si>
  <si>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</si>
  <si>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</si>
  <si>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</si>
  <si>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</si>
  <si>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</si>
  <si>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</si>
  <si>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</si>
  <si>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</si>
  <si>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</si>
  <si>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</si>
  <si>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</si>
  <si>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</si>
  <si>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</si>
  <si>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</si>
  <si>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</si>
  <si>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</si>
  <si>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</si>
  <si>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</si>
  <si>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</si>
  <si>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</si>
  <si>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</si>
  <si>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</si>
  <si>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</si>
  <si>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</si>
  <si>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</si>
  <si>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</si>
  <si>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</si>
  <si>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</si>
  <si>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</si>
  <si>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</si>
  <si>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</si>
  <si>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</si>
  <si>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</si>
  <si>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</si>
  <si>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</si>
  <si>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</si>
  <si>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</si>
  <si>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</si>
  <si>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</si>
  <si>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</si>
  <si>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</si>
  <si>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</si>
  <si>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</si>
  <si>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</si>
  <si>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</si>
  <si>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</si>
  <si>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</si>
  <si>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</si>
  <si>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</si>
  <si>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</si>
  <si>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</si>
  <si>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</si>
  <si>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</si>
  <si>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</si>
  <si>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</si>
  <si>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</si>
  <si>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</si>
  <si>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</si>
  <si>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</si>
  <si>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</si>
  <si>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</si>
  <si>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</si>
  <si>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</si>
  <si>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</si>
  <si>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</si>
  <si>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</si>
  <si>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</si>
  <si>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</si>
  <si>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</si>
  <si>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</si>
  <si>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</si>
  <si>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</si>
  <si>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</si>
  <si>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</si>
  <si>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</si>
  <si>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</si>
  <si>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</si>
  <si>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</si>
  <si>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</si>
  <si>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</si>
  <si>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</si>
  <si>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</si>
  <si>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</si>
  <si>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</si>
  <si>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</si>
  <si>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</si>
  <si>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</si>
  <si>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</si>
  <si>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</si>
  <si>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</si>
  <si>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</si>
  <si>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</si>
  <si>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</si>
  <si>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</si>
  <si>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</si>
  <si>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</si>
  <si>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</si>
  <si>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</si>
  <si>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</si>
  <si>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</si>
  <si>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</si>
  <si>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</si>
  <si>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</si>
  <si>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</si>
  <si>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</si>
  <si>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</si>
  <si>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</si>
  <si>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</si>
  <si>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</si>
  <si>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</si>
  <si>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</si>
  <si>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</si>
  <si>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</si>
  <si>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</si>
  <si>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</si>
  <si>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</si>
  <si>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</si>
  <si>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</si>
  <si>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</si>
  <si>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</si>
  <si>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</si>
  <si>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</si>
  <si>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</si>
  <si>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</si>
  <si>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</si>
  <si>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</si>
  <si>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</si>
  <si>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</si>
  <si>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</si>
  <si>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</si>
  <si>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</si>
  <si>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</si>
  <si>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</si>
  <si>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</si>
  <si>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</si>
  <si>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</si>
  <si>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</si>
  <si>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</si>
  <si>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</si>
  <si>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</si>
  <si>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</si>
  <si>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</si>
  <si>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</si>
  <si>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</si>
  <si>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</si>
  <si>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</si>
  <si>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</si>
  <si>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</si>
  <si>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</si>
  <si>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</si>
  <si>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</si>
  <si>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</si>
  <si>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</si>
  <si>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</si>
  <si>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</si>
  <si>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</si>
  <si>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</si>
  <si>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</si>
  <si>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</si>
  <si>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</si>
  <si>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</si>
  <si>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</si>
  <si>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</si>
  <si>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</si>
  <si>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</si>
  <si>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</si>
  <si>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</si>
  <si>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</si>
  <si>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</si>
  <si>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</si>
  <si>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</si>
  <si>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</si>
  <si>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</si>
  <si>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</si>
  <si>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</si>
  <si>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</si>
  <si>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</si>
  <si>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</si>
  <si>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</si>
  <si>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</si>
  <si>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</si>
  <si>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</si>
  <si>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</si>
  <si>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</si>
  <si>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</si>
  <si>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</si>
  <si>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</si>
  <si>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</si>
  <si>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</si>
  <si>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</si>
  <si>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</si>
  <si>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</si>
  <si>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</si>
  <si>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</si>
  <si>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</si>
  <si>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</si>
  <si>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</si>
  <si>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</si>
  <si>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</si>
  <si>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</si>
  <si>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</si>
  <si>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</si>
  <si>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</si>
  <si>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</si>
  <si>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</si>
  <si>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</si>
  <si>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</si>
  <si>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</si>
  <si>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</si>
  <si>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</si>
  <si>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</si>
  <si>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</si>
  <si>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</si>
  <si>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</si>
  <si>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</si>
  <si>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</si>
  <si>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</si>
  <si>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</si>
  <si>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</si>
  <si>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</si>
  <si>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</si>
  <si>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</si>
  <si>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</si>
  <si>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</si>
  <si>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</si>
  <si>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</si>
  <si>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</si>
  <si>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</si>
  <si>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</si>
  <si>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</si>
  <si>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</si>
  <si>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</si>
  <si>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</si>
  <si>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</si>
  <si>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</si>
  <si>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</si>
  <si>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</si>
  <si>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</si>
  <si>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</si>
  <si>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</si>
  <si>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</si>
  <si>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</si>
  <si>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</si>
  <si>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</si>
  <si>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</si>
  <si>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</si>
  <si>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</si>
  <si>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</si>
  <si>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</si>
  <si>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</si>
  <si>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</si>
  <si>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</si>
  <si>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</si>
  <si>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</si>
  <si>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</si>
  <si>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</si>
  <si>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</si>
  <si>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</si>
  <si>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</si>
  <si>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</si>
  <si>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</si>
  <si>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</si>
  <si>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</si>
  <si>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</si>
  <si>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</si>
  <si>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</si>
  <si>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</si>
  <si>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</si>
  <si>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</si>
  <si>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</si>
  <si>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</si>
  <si>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</si>
  <si>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</si>
  <si>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</si>
  <si>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</si>
  <si>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</si>
  <si>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</si>
  <si>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</si>
  <si>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</si>
  <si>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</si>
  <si>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</si>
  <si>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</si>
  <si>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</si>
  <si>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</si>
  <si>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</si>
  <si>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</si>
  <si>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</si>
  <si>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</si>
  <si>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</si>
  <si>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</si>
  <si>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</si>
  <si>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</si>
  <si>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</si>
  <si>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</si>
  <si>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</si>
  <si>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</si>
  <si>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</si>
  <si>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</si>
  <si>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</si>
  <si>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</si>
  <si>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</si>
  <si>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</si>
  <si>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</si>
  <si>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</si>
  <si>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</si>
  <si>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</si>
  <si>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</si>
  <si>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</si>
  <si>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</si>
  <si>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</si>
  <si>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</si>
  <si>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</si>
  <si>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</si>
  <si>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</si>
  <si>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</si>
  <si>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</si>
  <si>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</si>
  <si>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</si>
  <si>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</si>
  <si>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</si>
  <si>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</si>
  <si>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</si>
  <si>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</si>
  <si>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</si>
  <si>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</si>
  <si>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</si>
  <si>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</si>
  <si>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</si>
  <si>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</si>
  <si>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</si>
  <si>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</si>
  <si>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</si>
  <si>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</si>
  <si>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</si>
  <si>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</si>
  <si>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</si>
  <si>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</si>
  <si>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</si>
  <si>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</si>
  <si>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</si>
  <si>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</si>
  <si>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</si>
  <si>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</si>
  <si>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</si>
  <si>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</si>
  <si>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</si>
  <si>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</si>
  <si>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</si>
  <si>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</si>
  <si>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</si>
  <si>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</si>
  <si>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</si>
  <si>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</si>
  <si>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</si>
  <si>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</si>
  <si>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</si>
  <si>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</si>
  <si>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</si>
  <si>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</si>
  <si>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</si>
  <si>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</si>
  <si>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</si>
  <si>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</si>
  <si>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</si>
  <si>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</si>
  <si>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</si>
  <si>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</si>
  <si>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</si>
  <si>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</si>
  <si>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</si>
  <si>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</si>
  <si>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</si>
  <si>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</si>
  <si>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</si>
  <si>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</si>
  <si>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</si>
  <si>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</si>
  <si>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</si>
  <si>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</si>
  <si>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</si>
  <si>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</si>
  <si>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</si>
  <si>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</si>
  <si>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</si>
  <si>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</si>
  <si>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</si>
  <si>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</si>
  <si>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</si>
  <si>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</si>
  <si>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</si>
  <si>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</si>
  <si>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</si>
  <si>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</si>
  <si>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</si>
  <si>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</si>
  <si>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</si>
  <si>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</si>
  <si>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</si>
  <si>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</si>
  <si>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</si>
  <si>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</si>
  <si>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</si>
  <si>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</si>
  <si>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</si>
  <si>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</si>
  <si>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</si>
  <si>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</si>
  <si>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</si>
  <si>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</si>
  <si>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</si>
  <si>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</si>
  <si>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</si>
  <si>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</si>
  <si>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</si>
  <si>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</si>
  <si>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</si>
  <si>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</si>
  <si>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</si>
  <si>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</si>
  <si>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</si>
  <si>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</si>
  <si>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</si>
  <si>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</si>
  <si>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</si>
  <si>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</si>
  <si>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</si>
  <si>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</si>
  <si>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</si>
  <si>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</si>
  <si>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</si>
  <si>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</si>
  <si>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</si>
  <si>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</si>
  <si>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</si>
  <si>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</si>
  <si>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</si>
  <si>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</si>
  <si>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</si>
  <si>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</si>
  <si>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</si>
  <si>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</si>
  <si>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</si>
  <si>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</si>
  <si>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</si>
  <si>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</si>
  <si>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</si>
  <si>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</si>
  <si>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</si>
  <si>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</si>
  <si>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</si>
  <si>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</si>
  <si>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</si>
  <si>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</si>
  <si>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</si>
  <si>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</si>
  <si>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</si>
  <si>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</si>
  <si>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</si>
  <si>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</si>
  <si>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</si>
  <si>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</si>
  <si>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</si>
  <si>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</si>
  <si>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</si>
  <si>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</si>
  <si>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</si>
  <si>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</si>
  <si>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</si>
  <si>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</si>
  <si>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</si>
  <si>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</si>
  <si>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</si>
  <si>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</si>
  <si>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</si>
  <si>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</si>
  <si>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</si>
  <si>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</si>
  <si>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</si>
  <si>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</si>
  <si>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</si>
  <si>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</si>
  <si>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</si>
  <si>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</si>
  <si>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</si>
  <si>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</si>
  <si>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</si>
  <si>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</si>
  <si>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</si>
  <si>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</si>
  <si>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</si>
  <si>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</si>
  <si>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</si>
  <si>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</si>
  <si>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</si>
  <si>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</si>
  <si>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</si>
  <si>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</si>
  <si>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</si>
  <si>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</si>
  <si>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</si>
  <si>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</si>
  <si>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</si>
  <si>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</si>
  <si>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</si>
  <si>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</si>
  <si>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</si>
  <si>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</si>
  <si>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</si>
  <si>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</si>
  <si>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</si>
  <si>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</si>
  <si>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</si>
  <si>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</si>
  <si>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</si>
  <si>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</si>
  <si>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</si>
  <si>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</si>
  <si>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</si>
  <si>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</si>
  <si>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</si>
  <si>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</si>
  <si>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</si>
  <si>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</si>
  <si>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</si>
  <si>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</si>
  <si>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</si>
  <si>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</si>
  <si>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</si>
  <si>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</si>
  <si>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</si>
  <si>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</si>
  <si>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</si>
  <si>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</si>
  <si>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</si>
  <si>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</si>
  <si>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</si>
  <si>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</si>
  <si>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</si>
  <si>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</si>
  <si>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</si>
  <si>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</si>
  <si>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</si>
  <si>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</si>
  <si>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</si>
  <si>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</si>
  <si>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</si>
  <si>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</si>
  <si>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</si>
  <si>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</si>
  <si>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</si>
  <si>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</si>
  <si>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</si>
  <si>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</si>
  <si>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</si>
  <si>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</si>
  <si>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</si>
  <si>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</si>
  <si>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</si>
  <si>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</si>
  <si>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</si>
  <si>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</si>
  <si>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</si>
  <si>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</si>
  <si>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</si>
  <si>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</si>
  <si>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</si>
  <si>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</si>
  <si>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</si>
  <si>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</si>
  <si>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</si>
  <si>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</si>
  <si>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</si>
  <si>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</si>
  <si>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</si>
  <si>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</si>
  <si>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</si>
  <si>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</si>
  <si>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</si>
  <si>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</si>
  <si>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</si>
  <si>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</si>
  <si>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</si>
  <si>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</si>
  <si>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</si>
  <si>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</si>
  <si>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</si>
  <si>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</si>
  <si>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</si>
  <si>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</si>
  <si>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</si>
  <si>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</si>
  <si>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</si>
  <si>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</si>
  <si>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</si>
  <si>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</si>
  <si>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</si>
  <si>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</si>
  <si>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</si>
  <si>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</si>
  <si>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</si>
  <si>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</si>
  <si>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</si>
  <si>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</si>
  <si>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</si>
  <si>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</si>
  <si>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</si>
  <si>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</si>
  <si>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</si>
  <si>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</si>
  <si>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</si>
  <si>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</si>
  <si>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</si>
  <si>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</si>
  <si>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</si>
  <si>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</si>
  <si>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</si>
  <si>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</si>
  <si>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</si>
  <si>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</si>
  <si>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</si>
  <si>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</si>
  <si>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</si>
  <si>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</si>
  <si>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</si>
  <si>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</si>
  <si>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</si>
  <si>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</si>
  <si>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</si>
  <si>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</si>
  <si>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</si>
  <si>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</si>
  <si>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</si>
  <si>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</si>
  <si>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</si>
  <si>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</si>
  <si>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</si>
  <si>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</si>
  <si>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</si>
  <si>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</si>
  <si>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</si>
  <si>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</si>
  <si>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</si>
  <si>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</si>
  <si>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</si>
  <si>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</si>
  <si>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</si>
  <si>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</si>
  <si>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</si>
  <si>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</si>
  <si>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</si>
  <si>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</si>
  <si>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</si>
  <si>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</si>
  <si>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</si>
  <si>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</si>
  <si>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</si>
  <si>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</si>
  <si>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</si>
  <si>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</si>
  <si>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</si>
  <si>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</si>
  <si>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</si>
  <si>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</si>
  <si>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</si>
  <si>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</si>
  <si>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</si>
  <si>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</si>
  <si>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</si>
  <si>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</si>
  <si>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</si>
  <si>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</si>
  <si>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</si>
  <si>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</si>
  <si>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</si>
  <si>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</si>
  <si>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</si>
  <si>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</si>
  <si>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</si>
  <si>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</si>
  <si>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</si>
  <si>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</si>
  <si>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</si>
  <si>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</si>
  <si>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</si>
  <si>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</si>
  <si>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</si>
  <si>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</si>
  <si>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</si>
  <si>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</si>
  <si>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</si>
  <si>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</si>
  <si>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</si>
  <si>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</si>
  <si>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</si>
  <si>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</si>
  <si>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</si>
  <si>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</si>
  <si>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</si>
  <si>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</si>
  <si>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</si>
  <si>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</si>
  <si>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</si>
  <si>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</si>
  <si>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</si>
  <si>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</si>
  <si>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</si>
  <si>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</si>
  <si>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</si>
  <si>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</si>
  <si>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</si>
  <si>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</si>
  <si>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</si>
  <si>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</si>
  <si>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</si>
  <si>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</si>
  <si>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</si>
  <si>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</si>
  <si>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</si>
  <si>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</si>
  <si>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</si>
  <si>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</si>
  <si>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</si>
  <si>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</si>
  <si>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</si>
  <si>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</si>
  <si>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</si>
  <si>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</si>
  <si>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</si>
  <si>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</si>
  <si>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</si>
  <si>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</si>
  <si>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</si>
  <si>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</si>
  <si>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</si>
  <si>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</si>
  <si>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</si>
  <si>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</si>
  <si>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</si>
  <si>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</si>
  <si>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</si>
  <si>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</si>
  <si>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</si>
  <si>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</si>
  <si>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</si>
  <si>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</si>
  <si>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</si>
  <si>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</si>
  <si>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</si>
  <si>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</si>
  <si>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</si>
  <si>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</si>
  <si>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</si>
  <si>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</si>
  <si>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</si>
  <si>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</si>
  <si>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</si>
  <si>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</si>
  <si>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</si>
  <si>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</si>
  <si>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</si>
  <si>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</si>
  <si>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</si>
  <si>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</si>
  <si>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</si>
  <si>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</si>
  <si>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</si>
  <si>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</si>
  <si>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</si>
  <si>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</si>
  <si>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</si>
  <si>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</si>
  <si>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</si>
  <si>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</si>
  <si>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</si>
  <si>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</si>
  <si>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</si>
  <si>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</si>
  <si>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</si>
  <si>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</si>
  <si>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</si>
  <si>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</si>
  <si>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</si>
  <si>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</si>
  <si>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</si>
  <si>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</si>
  <si>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</si>
  <si>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</si>
  <si>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</si>
  <si>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</si>
  <si>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</si>
  <si>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</si>
  <si>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</si>
  <si>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</si>
  <si>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</si>
  <si>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</si>
  <si>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</si>
  <si>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</si>
  <si>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</si>
  <si>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</si>
  <si>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</si>
  <si>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</si>
  <si>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</si>
  <si>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</si>
  <si>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</si>
  <si>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</si>
  <si>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</si>
  <si>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</si>
  <si>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263</t>
  </si>
  <si>
    <t>271</t>
  </si>
  <si>
    <t>227</t>
  </si>
  <si>
    <t>Apoyar procesos que favorezcan el desarrollo de las familias y comunidades de grupos etnicos, y que potencien sus capacidades para reafirmar su identidad cultural, sus dinamicas familiares y comunitarias, usos, costumbres yu sus estructuras sociales, economicas, culturales y organizativas por medio de acciones que mejoren sus condiciones de vida y posibiliten su regimiento como individuos y grupos capaces de ejercer los derechos que les son inherentes.</t>
  </si>
  <si>
    <t>139</t>
  </si>
  <si>
    <t>089</t>
  </si>
  <si>
    <t>Desarrollar propuesta metodológica de fortalecimiento en la atención directa a la primera infancia, de los niños y niñas en su territorio, con el proposito de fortalecer el sentido de pertenencia, la apropiación territorial y la identidad cultural, con comprensión del desarrollo humano infantil, acorde con la diversidad de la población, y al contexto de comunidades indigenas de Alto Baudó Nauca, y Apartado.</t>
  </si>
  <si>
    <t>024</t>
  </si>
  <si>
    <t>Generar y desarrollar la propuesta pedagogica propias, con los niños y niñas, que rescaten y preserven la cultura y su tradición como enfoque diferencial fortalecimiendo el desarrollo de las caracteristicas  propias de su territorio para comunidades indigenas de Pueblo Nuevo, Puerto alAlegre y Trapiche , que historicamente se le hanvulnerado sus derechos.</t>
  </si>
  <si>
    <t>203</t>
  </si>
  <si>
    <t>Implementar propuesta pedagógica propias con niños y niñas para el recate y la prevención de las diferentes expresiones éticas y culturales con enfoque diferencial a la educación inicial y la atención integral a la primera infancia de la primera infancia.</t>
  </si>
  <si>
    <t>016</t>
  </si>
  <si>
    <t>Generar y desarrolla propuestas pedagógicas propias, con los niños y niñas  para que rescaten y preserven la cultura ( cultivos, artesanías, danza, música rituales como enfoque diferencial, fortalecimiento a la atención integral a la primera infancia en el desarrollo de las características propias de su territorios como servicios comunitarios sociales.</t>
  </si>
  <si>
    <t>312</t>
  </si>
  <si>
    <t>Implementar propuestas propias pedagogicas propias com enfoque diferencial a la atencion directa a la primera infancia con los niños y niñas entre edades de 0- 5 años, fortaleciendo la preservacion de la cultura a las artesanias  y m,anualidades, danzas musicas y rituales.</t>
  </si>
  <si>
    <t>ELKIN ABADIA VALDERRAMA</t>
  </si>
  <si>
    <t>3105908999</t>
  </si>
  <si>
    <t>yasrenmor@gmail.com</t>
  </si>
  <si>
    <t>Carrera 4, Calle 15 # 4-34 Barrio Sanvicente</t>
  </si>
  <si>
    <t>Calle 30 # 2-47 Barrio Cristo Rey</t>
  </si>
  <si>
    <t>CONSEJO REGIONAL INDIGENA DEL CHOCÓ</t>
  </si>
  <si>
    <t>ASOCIACION DE CABILDOS INDIGENAS DEL ALTO BAUDÓ NAUCA - APARTADÓ</t>
  </si>
  <si>
    <t>CONSEJO COMUNITARIO INTEGRAL DE LLORÓ</t>
  </si>
  <si>
    <t>ALCALDIA MUNICIPAL ALTO BAUDÓ</t>
  </si>
  <si>
    <t>CONSEJO COMUNITARIO DE SIVIRÚ</t>
  </si>
  <si>
    <t>009</t>
  </si>
  <si>
    <t>Actividades de desarrollo educativo, recreativas y culturales con niños, niñas y adolescentes en las comunidades indigenas, y de sensibilizacion de adolescentes y jovenes en prevencion del embarazo a temprana edad y prevencion de enfermedades de transmision sexual.</t>
  </si>
  <si>
    <t>002</t>
  </si>
  <si>
    <t>015</t>
  </si>
  <si>
    <t>CUIDAR ES SALUD IPS SAS</t>
  </si>
  <si>
    <t>Generar un proceso de promocion de habitos del Autocuidado y estilos de vida saludable en niños, niñas, adolescentes y adulto mayor de las comunidades etnicas en el municioio del Alto Baudo.</t>
  </si>
  <si>
    <t>Ejecutar las actividades de transporte, alimentacion, hospedaje, capacitacion, publicacion y divulgacion para las sedes o instituciones educativas pertenecientes al CONSEJO REGIONAL INDIGENA DEL CHOCÓ y todo lo relacionado con capacidad a directivos y docentes y jornadas de concertacion y socializacion con la comunidad educativa y autoridades indigenas y apoyo logistico en dicho evento. En cumplimiento al contrato estatal suscrito con la gobernacion del departamento del chocó - identificado con la nomenclatura 0009/2019 que tiene por objeto la administracion de la prestacion del servicio educativo para comunidades indigenas en el marco del decreto 2500 de 2010 y 1075 de 2015,</t>
  </si>
  <si>
    <t>CONSEJO COMUNITARIO DE BOCA DE PEPE</t>
  </si>
  <si>
    <t>07</t>
  </si>
  <si>
    <t>Fortalecimiento en la Atencion prestada en la primera infancia a niños, niñas de cero a 5 años, mujeres gestantes y lactantes, en las comunidades de Boca de Pepe, Buchua y Sivirá</t>
  </si>
  <si>
    <t>005-2019</t>
  </si>
  <si>
    <t>Mejoramiento de la calidad de vida de 462 familias de las comunidades De Boraudo, La Vuelta, Cuaitadó mediante el desarrollo de talleres y jornadas en familia, que promuevan la alimentación, nutrición, hábitos y estilos de vida saludables en las niñas, niños y mujeres gestantes, en atención a la primera infancia el municipio de Lloro -Consejo Comunitario Integral COCOILLOS.</t>
  </si>
  <si>
    <t>039</t>
  </si>
  <si>
    <t>Insentivar habitos de vida saludable y de autocuidado metiante acciones de educaciones, alimentaria, nutricional y de aseo personal a 120 familias en las comunidades indigenas de puerto alegre, el morro, divisa pertenencientes al resguardo indigena del rio nauca, alto baudo chocó</t>
  </si>
  <si>
    <t>380</t>
  </si>
  <si>
    <t>Implementar iniciativas productivas comunitarias para mejorar la seguridad alimentaria nutricional de 80 familias de las comunidades de Nauca, Puerto Valencia, Chigorodo, Municipio Alto Baudo, como estrategia de afianzamiento de las capacidades locales y permanencia dentro de su territorio, durante el periodo comprendido.</t>
  </si>
  <si>
    <t>206</t>
  </si>
  <si>
    <t>Mejorar el nivel nutricional en las comunidades afrodescendientes de Siviru y Dotenedo mediante el fortalecimiento de sus sistemas productivos, consumo de alimentos y el rescate del saber ancestral propio de sus territorios.</t>
  </si>
  <si>
    <t>CONSEJO COMUNITARIO LOCAL BAUDOSITO</t>
  </si>
  <si>
    <t>027</t>
  </si>
  <si>
    <t>Atendender un proceso de promocion de habitos del Autocuidado y estilos de vida saludable en niños, niñas, adolescentes y adulto mayor de las comunidades del Medio Baudó</t>
  </si>
  <si>
    <t>CONSEJO COMUNITARIO PUERTO MELÚ</t>
  </si>
  <si>
    <t>075</t>
  </si>
  <si>
    <t>Generar y desarrollar la propuesta pedagogica propias, para el desarrollo integral de los niños y niñas.</t>
  </si>
  <si>
    <t>2021-27-10001038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</si>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</sst>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4" zoomScale="55" zoomScaleNormal="55" zoomScaleSheetLayoutView="40" zoomScalePageLayoutView="40" workbookViewId="0">
      <selection activeCell="J33" sqref="J3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2725</v>
      </c>
      <c r="D15" s="35"/>
      <c r="E15" s="35"/>
      <c r="F15" s="5"/>
      <c r="G15" s="32" t="s">
        <v>1168</v>
      </c>
      <c r="H15" s="103" t="s">
        <v>628</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900666427</v>
      </c>
      <c r="C20" s="5"/>
      <c r="D20" s="73"/>
      <c r="E20" s="5"/>
      <c r="F20" s="5"/>
      <c r="G20" s="5"/>
      <c r="H20" s="243"/>
      <c r="I20" s="149" t="s">
        <v>628</v>
      </c>
      <c r="J20" s="150" t="s">
        <v>648</v>
      </c>
      <c r="K20" s="151">
        <v>1523405800</v>
      </c>
      <c r="L20" s="152"/>
      <c r="M20" s="152">
        <v>44561</v>
      </c>
      <c r="N20" s="135">
        <f>+(M20-L20)/30</f>
        <v>1485.3666666666666</v>
      </c>
      <c r="O20" s="138"/>
      <c r="U20" s="134"/>
      <c r="V20" s="105">
        <f ca="1">NOW()</f>
        <v>44192.714186458332</v>
      </c>
      <c r="W20" s="105">
        <f ca="1">NOW()</f>
        <v>44192.714186458332</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FUNDACION PARA EL DESARROLLO SOCIAL Y AGROAMBIENTAL DEL CHOCO</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2726</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2665</v>
      </c>
      <c r="C48" s="112" t="s">
        <v>31</v>
      </c>
      <c r="D48" s="110" t="s">
        <v>2678</v>
      </c>
      <c r="E48" s="145">
        <v>42551</v>
      </c>
      <c r="F48" s="145">
        <v>42734</v>
      </c>
      <c r="G48" s="160">
        <f>IF(AND(E48&lt;&gt;"",F48&lt;&gt;""),((F48-E48)/30),"")</f>
        <v>6.1</v>
      </c>
      <c r="H48" s="114" t="s">
        <v>2679</v>
      </c>
      <c r="I48" s="113" t="s">
        <v>628</v>
      </c>
      <c r="J48" s="113" t="s">
        <v>632</v>
      </c>
      <c r="K48" s="116">
        <v>191167114</v>
      </c>
      <c r="L48" s="115" t="s">
        <v>1148</v>
      </c>
      <c r="M48" s="117">
        <v>1</v>
      </c>
      <c r="N48" s="115" t="s">
        <v>27</v>
      </c>
      <c r="O48" s="115" t="s">
        <v>26</v>
      </c>
      <c r="P48" s="78"/>
    </row>
    <row r="49" spans="1:16" s="6" customFormat="1" ht="24.75" customHeight="1" x14ac:dyDescent="0.3">
      <c r="A49" s="143">
        <v>2</v>
      </c>
      <c r="B49" s="111" t="s">
        <v>2665</v>
      </c>
      <c r="C49" s="112" t="s">
        <v>31</v>
      </c>
      <c r="D49" s="110" t="s">
        <v>2680</v>
      </c>
      <c r="E49" s="145">
        <v>42837</v>
      </c>
      <c r="F49" s="145">
        <v>43100</v>
      </c>
      <c r="G49" s="160">
        <f t="shared" ref="G49:G50" si="2">IF(AND(E49&lt;&gt;"",F49&lt;&gt;""),((F49-E49)/30),"")</f>
        <v>8.7666666666666675</v>
      </c>
      <c r="H49" s="122" t="s">
        <v>2679</v>
      </c>
      <c r="I49" s="113" t="s">
        <v>628</v>
      </c>
      <c r="J49" s="113" t="s">
        <v>649</v>
      </c>
      <c r="K49" s="116">
        <v>170122530</v>
      </c>
      <c r="L49" s="115" t="s">
        <v>1148</v>
      </c>
      <c r="M49" s="117">
        <v>1</v>
      </c>
      <c r="N49" s="115" t="s">
        <v>27</v>
      </c>
      <c r="O49" s="115" t="s">
        <v>26</v>
      </c>
      <c r="P49" s="78"/>
    </row>
    <row r="50" spans="1:16" s="6" customFormat="1" ht="24.75" customHeight="1" x14ac:dyDescent="0.3">
      <c r="A50" s="143">
        <v>3</v>
      </c>
      <c r="B50" s="111" t="s">
        <v>2697</v>
      </c>
      <c r="C50" s="112" t="s">
        <v>32</v>
      </c>
      <c r="D50" s="110" t="s">
        <v>2681</v>
      </c>
      <c r="E50" s="145">
        <v>42391</v>
      </c>
      <c r="F50" s="145">
        <v>42719</v>
      </c>
      <c r="G50" s="160">
        <f t="shared" si="2"/>
        <v>10.933333333333334</v>
      </c>
      <c r="H50" s="119" t="s">
        <v>2682</v>
      </c>
      <c r="I50" s="113" t="s">
        <v>628</v>
      </c>
      <c r="J50" s="113" t="s">
        <v>632</v>
      </c>
      <c r="K50" s="116">
        <v>47540000</v>
      </c>
      <c r="L50" s="115" t="s">
        <v>1148</v>
      </c>
      <c r="M50" s="117">
        <v>1</v>
      </c>
      <c r="N50" s="115" t="s">
        <v>27</v>
      </c>
      <c r="O50" s="124" t="s">
        <v>26</v>
      </c>
      <c r="P50" s="78"/>
    </row>
    <row r="51" spans="1:16" s="6" customFormat="1" ht="24.75" customHeight="1" outlineLevel="1" x14ac:dyDescent="0.3">
      <c r="A51" s="143">
        <v>4</v>
      </c>
      <c r="B51" s="122" t="s">
        <v>2696</v>
      </c>
      <c r="C51" s="124" t="s">
        <v>32</v>
      </c>
      <c r="D51" s="110" t="s">
        <v>2683</v>
      </c>
      <c r="E51" s="145">
        <v>42021</v>
      </c>
      <c r="F51" s="145">
        <v>42360</v>
      </c>
      <c r="G51" s="160">
        <f t="shared" ref="G51:G107" si="3">IF(AND(E51&lt;&gt;"",F51&lt;&gt;""),((F51-E51)/30),"")</f>
        <v>11.3</v>
      </c>
      <c r="H51" s="114" t="s">
        <v>2684</v>
      </c>
      <c r="I51" s="121" t="s">
        <v>628</v>
      </c>
      <c r="J51" s="121" t="s">
        <v>632</v>
      </c>
      <c r="K51" s="116">
        <v>35860000</v>
      </c>
      <c r="L51" s="115" t="s">
        <v>1148</v>
      </c>
      <c r="M51" s="117">
        <v>1</v>
      </c>
      <c r="N51" s="115" t="s">
        <v>27</v>
      </c>
      <c r="O51" s="124" t="s">
        <v>26</v>
      </c>
      <c r="P51" s="78"/>
    </row>
    <row r="52" spans="1:16" s="7" customFormat="1" ht="24.75" customHeight="1" outlineLevel="1" x14ac:dyDescent="0.3">
      <c r="A52" s="144">
        <v>5</v>
      </c>
      <c r="B52" s="122" t="s">
        <v>2700</v>
      </c>
      <c r="C52" s="124" t="s">
        <v>32</v>
      </c>
      <c r="D52" s="110" t="s">
        <v>2685</v>
      </c>
      <c r="E52" s="145">
        <v>43122</v>
      </c>
      <c r="F52" s="145">
        <v>43343</v>
      </c>
      <c r="G52" s="160">
        <f t="shared" si="3"/>
        <v>7.3666666666666663</v>
      </c>
      <c r="H52" s="119" t="s">
        <v>2686</v>
      </c>
      <c r="I52" s="121" t="s">
        <v>628</v>
      </c>
      <c r="J52" s="113" t="s">
        <v>636</v>
      </c>
      <c r="K52" s="116">
        <v>40000000</v>
      </c>
      <c r="L52" s="115" t="s">
        <v>1148</v>
      </c>
      <c r="M52" s="117">
        <v>1</v>
      </c>
      <c r="N52" s="115" t="s">
        <v>27</v>
      </c>
      <c r="O52" s="124" t="s">
        <v>26</v>
      </c>
      <c r="P52" s="79"/>
    </row>
    <row r="53" spans="1:16" s="7" customFormat="1" ht="24.75" customHeight="1" outlineLevel="1" x14ac:dyDescent="0.3">
      <c r="A53" s="144">
        <v>6</v>
      </c>
      <c r="B53" s="122" t="s">
        <v>2698</v>
      </c>
      <c r="C53" s="112" t="s">
        <v>32</v>
      </c>
      <c r="D53" s="110" t="s">
        <v>2687</v>
      </c>
      <c r="E53" s="145">
        <v>41730</v>
      </c>
      <c r="F53" s="145">
        <v>41973</v>
      </c>
      <c r="G53" s="160">
        <f t="shared" si="3"/>
        <v>8.1</v>
      </c>
      <c r="H53" s="119" t="s">
        <v>2688</v>
      </c>
      <c r="I53" s="113" t="s">
        <v>628</v>
      </c>
      <c r="J53" s="113" t="s">
        <v>647</v>
      </c>
      <c r="K53" s="116">
        <v>35000000</v>
      </c>
      <c r="L53" s="115" t="s">
        <v>1148</v>
      </c>
      <c r="M53" s="117">
        <v>1</v>
      </c>
      <c r="N53" s="115" t="s">
        <v>27</v>
      </c>
      <c r="O53" s="124" t="s">
        <v>26</v>
      </c>
      <c r="P53" s="79"/>
    </row>
    <row r="54" spans="1:16" s="7" customFormat="1" ht="24.75" customHeight="1" outlineLevel="1" x14ac:dyDescent="0.3">
      <c r="A54" s="144">
        <v>7</v>
      </c>
      <c r="B54" s="122" t="s">
        <v>2699</v>
      </c>
      <c r="C54" s="124" t="s">
        <v>32</v>
      </c>
      <c r="D54" s="110" t="s">
        <v>2689</v>
      </c>
      <c r="E54" s="145">
        <v>42772</v>
      </c>
      <c r="F54" s="145">
        <v>43035</v>
      </c>
      <c r="G54" s="160">
        <f t="shared" si="3"/>
        <v>8.7666666666666675</v>
      </c>
      <c r="H54" s="114" t="s">
        <v>2690</v>
      </c>
      <c r="I54" s="113" t="s">
        <v>628</v>
      </c>
      <c r="J54" s="113" t="s">
        <v>632</v>
      </c>
      <c r="K54" s="118">
        <v>30000000</v>
      </c>
      <c r="L54" s="115" t="s">
        <v>1148</v>
      </c>
      <c r="M54" s="117">
        <v>1</v>
      </c>
      <c r="N54" s="115" t="s">
        <v>27</v>
      </c>
      <c r="O54" s="124" t="s">
        <v>26</v>
      </c>
      <c r="P54" s="79"/>
    </row>
    <row r="55" spans="1:16" s="7" customFormat="1" ht="24.75" customHeight="1" outlineLevel="1" x14ac:dyDescent="0.3">
      <c r="A55" s="144">
        <v>8</v>
      </c>
      <c r="B55" s="111" t="s">
        <v>2696</v>
      </c>
      <c r="C55" s="112" t="s">
        <v>32</v>
      </c>
      <c r="D55" s="110" t="s">
        <v>2701</v>
      </c>
      <c r="E55" s="145">
        <v>41579</v>
      </c>
      <c r="F55" s="145">
        <v>41820</v>
      </c>
      <c r="G55" s="160">
        <f t="shared" si="3"/>
        <v>8.0333333333333332</v>
      </c>
      <c r="H55" s="114" t="s">
        <v>2702</v>
      </c>
      <c r="I55" s="113" t="s">
        <v>628</v>
      </c>
      <c r="J55" s="113" t="s">
        <v>632</v>
      </c>
      <c r="K55" s="118">
        <v>13000000</v>
      </c>
      <c r="L55" s="115" t="s">
        <v>1148</v>
      </c>
      <c r="M55" s="117">
        <v>1</v>
      </c>
      <c r="N55" s="115" t="s">
        <v>27</v>
      </c>
      <c r="O55" s="115" t="s">
        <v>1148</v>
      </c>
      <c r="P55" s="79"/>
    </row>
    <row r="56" spans="1:16" s="7" customFormat="1" ht="24.75" customHeight="1" outlineLevel="1" x14ac:dyDescent="0.3">
      <c r="A56" s="144">
        <v>9</v>
      </c>
      <c r="B56" s="122" t="s">
        <v>2696</v>
      </c>
      <c r="C56" s="112" t="s">
        <v>32</v>
      </c>
      <c r="D56" s="110" t="s">
        <v>2703</v>
      </c>
      <c r="E56" s="145">
        <v>43506</v>
      </c>
      <c r="F56" s="145">
        <v>43779</v>
      </c>
      <c r="G56" s="160">
        <f t="shared" si="3"/>
        <v>9.1</v>
      </c>
      <c r="H56" s="114" t="s">
        <v>2707</v>
      </c>
      <c r="I56" s="121" t="s">
        <v>628</v>
      </c>
      <c r="J56" s="121" t="s">
        <v>632</v>
      </c>
      <c r="K56" s="118">
        <v>443000000</v>
      </c>
      <c r="L56" s="115" t="s">
        <v>1148</v>
      </c>
      <c r="M56" s="117">
        <v>1</v>
      </c>
      <c r="N56" s="115" t="s">
        <v>27</v>
      </c>
      <c r="O56" s="115" t="s">
        <v>1148</v>
      </c>
      <c r="P56" s="79"/>
    </row>
    <row r="57" spans="1:16" s="7" customFormat="1" ht="24.75" customHeight="1" outlineLevel="1" x14ac:dyDescent="0.3">
      <c r="A57" s="144">
        <v>10</v>
      </c>
      <c r="B57" s="64" t="s">
        <v>2705</v>
      </c>
      <c r="C57" s="65" t="s">
        <v>32</v>
      </c>
      <c r="D57" s="63" t="s">
        <v>2704</v>
      </c>
      <c r="E57" s="145">
        <v>43191</v>
      </c>
      <c r="F57" s="145">
        <v>43434</v>
      </c>
      <c r="G57" s="160">
        <f t="shared" si="3"/>
        <v>8.1</v>
      </c>
      <c r="H57" s="64" t="s">
        <v>2706</v>
      </c>
      <c r="I57" s="63" t="s">
        <v>628</v>
      </c>
      <c r="J57" s="63" t="s">
        <v>632</v>
      </c>
      <c r="K57" s="66">
        <v>22080000</v>
      </c>
      <c r="L57" s="65" t="s">
        <v>1148</v>
      </c>
      <c r="M57" s="67">
        <v>1</v>
      </c>
      <c r="N57" s="65" t="s">
        <v>27</v>
      </c>
      <c r="O57" s="65" t="s">
        <v>1148</v>
      </c>
      <c r="P57" s="79"/>
    </row>
    <row r="58" spans="1:16" s="7" customFormat="1" ht="24.75" customHeight="1" outlineLevel="1" x14ac:dyDescent="0.3">
      <c r="A58" s="144">
        <v>11</v>
      </c>
      <c r="B58" s="64" t="s">
        <v>2708</v>
      </c>
      <c r="C58" s="65" t="s">
        <v>32</v>
      </c>
      <c r="D58" s="63" t="s">
        <v>2709</v>
      </c>
      <c r="E58" s="145">
        <v>42745</v>
      </c>
      <c r="F58" s="145">
        <v>43079</v>
      </c>
      <c r="G58" s="160">
        <f t="shared" si="3"/>
        <v>11.133333333333333</v>
      </c>
      <c r="H58" s="64" t="s">
        <v>2710</v>
      </c>
      <c r="I58" s="63" t="s">
        <v>628</v>
      </c>
      <c r="J58" s="63" t="s">
        <v>649</v>
      </c>
      <c r="K58" s="66">
        <v>80000000</v>
      </c>
      <c r="L58" s="65" t="s">
        <v>1148</v>
      </c>
      <c r="M58" s="67">
        <v>1</v>
      </c>
      <c r="N58" s="65" t="s">
        <v>27</v>
      </c>
      <c r="O58" s="65" t="s">
        <v>1148</v>
      </c>
      <c r="P58" s="79"/>
    </row>
    <row r="59" spans="1:16" s="7" customFormat="1" ht="24.75" customHeight="1" outlineLevel="1" x14ac:dyDescent="0.3">
      <c r="A59" s="144">
        <v>12</v>
      </c>
      <c r="B59" s="122" t="s">
        <v>2696</v>
      </c>
      <c r="C59" s="124" t="s">
        <v>32</v>
      </c>
      <c r="D59" s="121" t="s">
        <v>2713</v>
      </c>
      <c r="E59" s="145">
        <v>43472</v>
      </c>
      <c r="F59" s="145">
        <v>43812</v>
      </c>
      <c r="G59" s="160">
        <f t="shared" si="3"/>
        <v>11.333333333333334</v>
      </c>
      <c r="H59" s="64" t="s">
        <v>2714</v>
      </c>
      <c r="I59" s="121" t="s">
        <v>628</v>
      </c>
      <c r="J59" s="63" t="s">
        <v>632</v>
      </c>
      <c r="K59" s="66">
        <v>50000000</v>
      </c>
      <c r="L59" s="65" t="s">
        <v>1148</v>
      </c>
      <c r="M59" s="67">
        <v>1</v>
      </c>
      <c r="N59" s="65" t="s">
        <v>27</v>
      </c>
      <c r="O59" s="65" t="s">
        <v>1148</v>
      </c>
      <c r="P59" s="79"/>
    </row>
    <row r="60" spans="1:16" s="7" customFormat="1" ht="24.75" customHeight="1" outlineLevel="1" x14ac:dyDescent="0.3">
      <c r="A60" s="144">
        <v>13</v>
      </c>
      <c r="B60" s="64" t="s">
        <v>2698</v>
      </c>
      <c r="C60" s="65" t="s">
        <v>32</v>
      </c>
      <c r="D60" s="63" t="s">
        <v>2711</v>
      </c>
      <c r="E60" s="145">
        <v>43479</v>
      </c>
      <c r="F60" s="145">
        <v>43813</v>
      </c>
      <c r="G60" s="160">
        <f t="shared" si="3"/>
        <v>11.133333333333333</v>
      </c>
      <c r="H60" s="64" t="s">
        <v>2712</v>
      </c>
      <c r="I60" s="63" t="s">
        <v>628</v>
      </c>
      <c r="J60" s="63" t="s">
        <v>647</v>
      </c>
      <c r="K60" s="66">
        <v>60000000</v>
      </c>
      <c r="L60" s="65" t="s">
        <v>1148</v>
      </c>
      <c r="M60" s="67">
        <v>1</v>
      </c>
      <c r="N60" s="65" t="s">
        <v>27</v>
      </c>
      <c r="O60" s="65" t="s">
        <v>1148</v>
      </c>
      <c r="P60" s="79"/>
    </row>
    <row r="61" spans="1:16" s="7" customFormat="1" ht="24.75" customHeight="1" outlineLevel="1" x14ac:dyDescent="0.3">
      <c r="A61" s="144">
        <v>14</v>
      </c>
      <c r="B61" s="64" t="s">
        <v>2699</v>
      </c>
      <c r="C61" s="65" t="s">
        <v>31</v>
      </c>
      <c r="D61" s="63" t="s">
        <v>2715</v>
      </c>
      <c r="E61" s="145">
        <v>43101</v>
      </c>
      <c r="F61" s="145">
        <v>43434</v>
      </c>
      <c r="G61" s="160">
        <f t="shared" si="3"/>
        <v>11.1</v>
      </c>
      <c r="H61" s="64" t="s">
        <v>2716</v>
      </c>
      <c r="I61" s="121" t="s">
        <v>628</v>
      </c>
      <c r="J61" s="63" t="s">
        <v>632</v>
      </c>
      <c r="K61" s="66">
        <v>60000000</v>
      </c>
      <c r="L61" s="124" t="s">
        <v>1148</v>
      </c>
      <c r="M61" s="117">
        <v>1</v>
      </c>
      <c r="N61" s="124" t="s">
        <v>27</v>
      </c>
      <c r="O61" s="124" t="s">
        <v>1148</v>
      </c>
      <c r="P61" s="79"/>
    </row>
    <row r="62" spans="1:16" s="7" customFormat="1" ht="24.75" customHeight="1" outlineLevel="1" x14ac:dyDescent="0.3">
      <c r="A62" s="144">
        <v>15</v>
      </c>
      <c r="B62" s="122" t="s">
        <v>2700</v>
      </c>
      <c r="C62" s="65" t="s">
        <v>32</v>
      </c>
      <c r="D62" s="63" t="s">
        <v>2717</v>
      </c>
      <c r="E62" s="145">
        <v>43871</v>
      </c>
      <c r="F62" s="145">
        <v>44022</v>
      </c>
      <c r="G62" s="160">
        <f t="shared" si="3"/>
        <v>5.0333333333333332</v>
      </c>
      <c r="H62" s="64" t="s">
        <v>2718</v>
      </c>
      <c r="I62" s="121" t="s">
        <v>628</v>
      </c>
      <c r="J62" s="63" t="s">
        <v>636</v>
      </c>
      <c r="K62" s="66">
        <v>45000000</v>
      </c>
      <c r="L62" s="124" t="s">
        <v>1148</v>
      </c>
      <c r="M62" s="117">
        <v>1</v>
      </c>
      <c r="N62" s="124" t="s">
        <v>27</v>
      </c>
      <c r="O62" s="124" t="s">
        <v>1148</v>
      </c>
      <c r="P62" s="79"/>
    </row>
    <row r="63" spans="1:16" s="7" customFormat="1" ht="24.75" customHeight="1" outlineLevel="1" x14ac:dyDescent="0.3">
      <c r="A63" s="144">
        <v>16</v>
      </c>
      <c r="B63" s="64" t="s">
        <v>2719</v>
      </c>
      <c r="C63" s="65" t="s">
        <v>31</v>
      </c>
      <c r="D63" s="63" t="s">
        <v>2720</v>
      </c>
      <c r="E63" s="145">
        <v>42402</v>
      </c>
      <c r="F63" s="145">
        <v>42677</v>
      </c>
      <c r="G63" s="160">
        <f t="shared" si="3"/>
        <v>9.1666666666666661</v>
      </c>
      <c r="H63" s="64" t="s">
        <v>2721</v>
      </c>
      <c r="I63" s="121" t="s">
        <v>628</v>
      </c>
      <c r="J63" s="63" t="s">
        <v>649</v>
      </c>
      <c r="K63" s="66">
        <v>80000000</v>
      </c>
      <c r="L63" s="124" t="s">
        <v>1148</v>
      </c>
      <c r="M63" s="117">
        <v>1</v>
      </c>
      <c r="N63" s="124" t="s">
        <v>27</v>
      </c>
      <c r="O63" s="124" t="s">
        <v>1148</v>
      </c>
      <c r="P63" s="79"/>
    </row>
    <row r="64" spans="1:16" s="7" customFormat="1" ht="24.75" customHeight="1" outlineLevel="1" x14ac:dyDescent="0.3">
      <c r="A64" s="144">
        <v>17</v>
      </c>
      <c r="B64" s="64" t="s">
        <v>2722</v>
      </c>
      <c r="C64" s="65" t="s">
        <v>31</v>
      </c>
      <c r="D64" s="63" t="s">
        <v>2723</v>
      </c>
      <c r="E64" s="145">
        <v>42066</v>
      </c>
      <c r="F64" s="145">
        <v>42342</v>
      </c>
      <c r="G64" s="160">
        <f t="shared" si="3"/>
        <v>9.1999999999999993</v>
      </c>
      <c r="H64" s="64" t="s">
        <v>2724</v>
      </c>
      <c r="I64" s="121" t="s">
        <v>628</v>
      </c>
      <c r="J64" s="121" t="s">
        <v>649</v>
      </c>
      <c r="K64" s="66">
        <v>80000000</v>
      </c>
      <c r="L64" s="124" t="s">
        <v>1148</v>
      </c>
      <c r="M64" s="117">
        <v>1</v>
      </c>
      <c r="N64" s="124" t="s">
        <v>27</v>
      </c>
      <c r="O64" s="124" t="s">
        <v>1148</v>
      </c>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2676</v>
      </c>
      <c r="E114" s="145">
        <v>44045</v>
      </c>
      <c r="F114" s="145">
        <v>44195</v>
      </c>
      <c r="G114" s="160">
        <f>IF(AND(E114&lt;&gt;"",F114&lt;&gt;""),((F114-E114)/30),"")</f>
        <v>5</v>
      </c>
      <c r="H114" s="122"/>
      <c r="I114" s="121" t="s">
        <v>628</v>
      </c>
      <c r="J114" s="121" t="s">
        <v>657</v>
      </c>
      <c r="K114" s="123">
        <v>120000000</v>
      </c>
      <c r="L114" s="100">
        <f>+IF(AND(K114&gt;0,O114="Ejecución"),(K114/877802)*Tabla28[[#This Row],[% participación]],IF(AND(K114&gt;0,O114&lt;&gt;"Ejecución"),"-",""))</f>
        <v>136.70508839123173</v>
      </c>
      <c r="M114" s="124" t="s">
        <v>1148</v>
      </c>
      <c r="N114" s="173">
        <v>1</v>
      </c>
      <c r="O114" s="162" t="s">
        <v>1150</v>
      </c>
      <c r="P114" s="78"/>
    </row>
    <row r="115" spans="1:16" s="6" customFormat="1" ht="24.75" customHeight="1" x14ac:dyDescent="0.3">
      <c r="A115" s="143">
        <v>2</v>
      </c>
      <c r="B115" s="161" t="s">
        <v>2665</v>
      </c>
      <c r="C115" s="163" t="s">
        <v>31</v>
      </c>
      <c r="D115" s="63" t="s">
        <v>2677</v>
      </c>
      <c r="E115" s="145">
        <v>44045</v>
      </c>
      <c r="F115" s="145">
        <v>44195</v>
      </c>
      <c r="G115" s="160">
        <f t="shared" ref="G115:G116" si="4">IF(AND(E115&lt;&gt;"",F115&lt;&gt;""),((F115-E115)/30),"")</f>
        <v>5</v>
      </c>
      <c r="H115" s="64"/>
      <c r="I115" s="63" t="s">
        <v>628</v>
      </c>
      <c r="J115" s="63" t="s">
        <v>635</v>
      </c>
      <c r="K115" s="68">
        <v>161000000</v>
      </c>
      <c r="L115" s="100">
        <f>+IF(AND(K115&gt;0,O115="Ejecución"),(K115/877802)*Tabla28[[#This Row],[% participación]],IF(AND(K115&gt;0,O115&lt;&gt;"Ejecución"),"-",""))</f>
        <v>183.41266025823592</v>
      </c>
      <c r="M115" s="65" t="s">
        <v>1148</v>
      </c>
      <c r="N115" s="173">
        <v>1</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0.03</v>
      </c>
      <c r="G179" s="165">
        <f>IF(F179&gt;0,SUM(E179+F179),"")</f>
        <v>0.05</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0.05</v>
      </c>
      <c r="D185" s="91" t="s">
        <v>2628</v>
      </c>
      <c r="E185" s="94">
        <f>+(C185*SUM(K20:K35))</f>
        <v>76170290</v>
      </c>
      <c r="F185" s="92"/>
      <c r="G185" s="93"/>
      <c r="H185" s="88"/>
      <c r="I185" s="90" t="s">
        <v>2627</v>
      </c>
      <c r="J185" s="166">
        <f>+SUM(M179:M183)</f>
        <v>0.02</v>
      </c>
      <c r="K185" s="236" t="s">
        <v>2628</v>
      </c>
      <c r="L185" s="236"/>
      <c r="M185" s="94">
        <f>+J185*(SUM(K20:K35))</f>
        <v>30468116</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42510</v>
      </c>
      <c r="D193" s="5"/>
      <c r="E193" s="126">
        <v>580</v>
      </c>
      <c r="F193" s="5"/>
      <c r="G193" s="5"/>
      <c r="H193" s="147" t="s">
        <v>2691</v>
      </c>
      <c r="J193" s="5"/>
      <c r="K193" s="127">
        <v>42551</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2695</v>
      </c>
      <c r="J211" s="27" t="s">
        <v>2622</v>
      </c>
      <c r="K211" s="148" t="s">
        <v>2694</v>
      </c>
      <c r="L211" s="21"/>
      <c r="M211" s="21"/>
      <c r="N211" s="21"/>
      <c r="O211" s="8"/>
    </row>
    <row r="212" spans="1:15" x14ac:dyDescent="0.3">
      <c r="A212" s="9"/>
      <c r="B212" s="27" t="s">
        <v>2619</v>
      </c>
      <c r="C212" s="147" t="s">
        <v>2691</v>
      </c>
      <c r="D212" s="21"/>
      <c r="G212" s="27" t="s">
        <v>2621</v>
      </c>
      <c r="H212" s="148" t="s">
        <v>2692</v>
      </c>
      <c r="J212" s="27" t="s">
        <v>2623</v>
      </c>
      <c r="K212" s="147" t="s">
        <v>2693</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2020-11-20T15:12:35Z</cp:lastPrinted>
  <dcterms:created xsi:type="dcterms:W3CDTF">2020-10-14T21:57:42Z</dcterms:created>
  <dcterms:modified xsi:type="dcterms:W3CDTF">2020-12-27T22:08:28Z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