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_HcM_\Desktop\FUDSACH\"/>
    </mc:Choice>
  </mc:AlternateContent>
  <xr:revisionPtr revIDLastSave="0" documentId="13_ncr:1_{2B96207C-1834-4207-B482-3F7FB9831CC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69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<sst xmlns="http://schemas.openxmlformats.org/spreadsheetml/2006/main" count="3182" uniqueCount="2727">
  <si>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</si>
  <si>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</si>
  <si>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</si>
  <si>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</si>
  <si>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</si>
  <si>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</si>
  <si>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</si>
  <si>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</si>
  <si>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</si>
  <si>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</si>
  <si>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</si>
  <si>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</si>
  <si>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</si>
  <si>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</si>
  <si>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</si>
  <si>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</si>
  <si>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</si>
  <si>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</si>
  <si>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</si>
  <si>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</si>
  <si>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</si>
  <si>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</si>
  <si>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</si>
  <si>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</si>
  <si>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</si>
  <si>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</si>
  <si>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</si>
  <si>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</si>
  <si>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</si>
  <si>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</si>
  <si>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</si>
  <si>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</si>
  <si>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</si>
  <si>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</si>
  <si>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</si>
  <si>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</si>
  <si>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</si>
  <si>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</si>
  <si>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</si>
  <si>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</si>
  <si>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</si>
  <si>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</si>
  <si>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</si>
  <si>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</si>
  <si>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</si>
  <si>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</si>
  <si>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</si>
  <si>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</si>
  <si>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</si>
  <si>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</si>
  <si>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</si>
  <si>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</si>
  <si>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</si>
  <si>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</si>
  <si>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</si>
  <si>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</si>
  <si>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</si>
  <si>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</si>
  <si>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</si>
  <si>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</si>
  <si>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</si>
  <si>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</si>
  <si>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</si>
  <si>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</si>
  <si>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</si>
  <si>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</si>
  <si>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</si>
  <si>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</si>
  <si>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</si>
  <si>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</si>
  <si>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</si>
  <si>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</si>
  <si>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</si>
  <si>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</si>
  <si>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</si>
  <si>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</si>
  <si>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</si>
  <si>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</si>
  <si>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</si>
  <si>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</si>
  <si>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</si>
  <si>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</si>
  <si>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</si>
  <si>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</si>
  <si>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</si>
  <si>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</si>
  <si>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</si>
  <si>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</si>
  <si>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</si>
  <si>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</si>
  <si>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</si>
  <si>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</si>
  <si>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</si>
  <si>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</si>
  <si>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</si>
  <si>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</si>
  <si>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</si>
  <si>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</si>
  <si>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</si>
  <si>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</si>
  <si>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</si>
  <si>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</si>
  <si>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</si>
  <si>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</si>
  <si>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</si>
  <si>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</si>
  <si>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</si>
  <si>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</si>
  <si>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</si>
  <si>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</si>
  <si>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</si>
  <si>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</si>
  <si>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</si>
  <si>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</si>
  <si>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</si>
  <si>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</si>
  <si>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</si>
  <si>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</si>
  <si>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</si>
  <si>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</si>
  <si>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</si>
  <si>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</si>
  <si>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</si>
  <si>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</si>
  <si>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</si>
  <si>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</si>
  <si>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</si>
  <si>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</si>
  <si>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</si>
  <si>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</si>
  <si>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</si>
  <si>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</si>
  <si>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</si>
  <si>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</si>
  <si>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</si>
  <si>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</si>
  <si>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</si>
  <si>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</si>
  <si>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</si>
  <si>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</si>
  <si>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</si>
  <si>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</si>
  <si>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</si>
  <si>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</si>
  <si>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</si>
  <si>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</si>
  <si>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</si>
  <si>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</si>
  <si>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</si>
  <si>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</si>
  <si>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</si>
  <si>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</si>
  <si>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</si>
  <si>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</si>
  <si>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</si>
  <si>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</si>
  <si>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</si>
  <si>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</si>
  <si>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</si>
  <si>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</si>
  <si>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</si>
  <si>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</si>
  <si>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</si>
  <si>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</si>
  <si>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</si>
  <si>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</si>
  <si>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</si>
  <si>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</si>
  <si>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</si>
  <si>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</si>
  <si>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</si>
  <si>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</si>
  <si>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</si>
  <si>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</si>
  <si>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</si>
  <si>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</si>
  <si>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</si>
  <si>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</si>
  <si>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</si>
  <si>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</si>
  <si>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</si>
  <si>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</si>
  <si>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</si>
  <si>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</si>
  <si>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</si>
  <si>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</si>
  <si>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</si>
  <si>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</si>
  <si>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</si>
  <si>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</si>
  <si>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</si>
  <si>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</si>
  <si>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</si>
  <si>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</si>
  <si>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</si>
  <si>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</si>
  <si>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</si>
  <si>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</si>
  <si>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</si>
  <si>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</si>
  <si>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</si>
  <si>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</si>
  <si>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</si>
  <si>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</si>
  <si>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</si>
  <si>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</si>
  <si>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</si>
  <si>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</si>
  <si>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</si>
  <si>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</si>
  <si>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</si>
  <si>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</si>
  <si>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</si>
  <si>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</si>
  <si>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</si>
  <si>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</si>
  <si>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</si>
  <si>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</si>
  <si>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</si>
  <si>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</si>
  <si>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</si>
  <si>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</si>
  <si>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</si>
  <si>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</si>
  <si>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</si>
  <si>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</si>
  <si>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</si>
  <si>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</si>
  <si>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</si>
  <si>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</si>
  <si>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</si>
  <si>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</si>
  <si>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</si>
  <si>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</si>
  <si>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</si>
  <si>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</si>
  <si>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</si>
  <si>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</si>
  <si>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</si>
  <si>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</si>
  <si>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</si>
  <si>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</si>
  <si>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</si>
  <si>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</si>
  <si>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</si>
  <si>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</si>
  <si>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</si>
  <si>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</si>
  <si>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</si>
  <si>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</si>
  <si>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</si>
  <si>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</si>
  <si>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</si>
  <si>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</si>
  <si>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</si>
  <si>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</si>
  <si>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</si>
  <si>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</si>
  <si>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</si>
  <si>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</si>
  <si>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</si>
  <si>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</si>
  <si>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</si>
  <si>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</si>
  <si>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</si>
  <si>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</si>
  <si>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</si>
  <si>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</si>
  <si>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</si>
  <si>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</si>
  <si>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</si>
  <si>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</si>
  <si>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</si>
  <si>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</si>
  <si>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</si>
  <si>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</si>
  <si>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</si>
  <si>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</si>
  <si>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</si>
  <si>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</si>
  <si>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</si>
  <si>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</si>
  <si>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</si>
  <si>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</si>
  <si>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</si>
  <si>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</si>
  <si>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</si>
  <si>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</si>
  <si>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</si>
  <si>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</si>
  <si>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</si>
  <si>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</si>
  <si>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</si>
  <si>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</si>
  <si>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</si>
  <si>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</si>
  <si>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</si>
  <si>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</si>
  <si>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</si>
  <si>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</si>
  <si>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</si>
  <si>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</si>
  <si>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</si>
  <si>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</si>
  <si>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</si>
  <si>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</si>
  <si>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</si>
  <si>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</si>
  <si>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</si>
  <si>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</si>
  <si>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</si>
  <si>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</si>
  <si>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</si>
  <si>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</si>
  <si>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</si>
  <si>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</si>
  <si>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</si>
  <si>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</si>
  <si>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</si>
  <si>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</si>
  <si>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</si>
  <si>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</si>
  <si>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</si>
  <si>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</si>
  <si>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</si>
  <si>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</si>
  <si>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</si>
  <si>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</si>
  <si>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</si>
  <si>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</si>
  <si>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</si>
  <si>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</si>
  <si>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</si>
  <si>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</si>
  <si>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</si>
  <si>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</si>
  <si>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</si>
  <si>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</si>
  <si>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</si>
  <si>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</si>
  <si>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</si>
  <si>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</si>
  <si>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</si>
  <si>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</si>
  <si>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</si>
  <si>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</si>
  <si>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</si>
  <si>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</si>
  <si>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</si>
  <si>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</si>
  <si>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</si>
  <si>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</si>
  <si>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</si>
  <si>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</si>
  <si>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</si>
  <si>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</si>
  <si>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</si>
  <si>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</si>
  <si>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</si>
  <si>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</si>
  <si>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</si>
  <si>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</si>
  <si>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</si>
  <si>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</si>
  <si>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</si>
  <si>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</si>
  <si>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</si>
  <si>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</si>
  <si>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</si>
  <si>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</si>
  <si>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</si>
  <si>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</si>
  <si>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</si>
  <si>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</si>
  <si>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</si>
  <si>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</si>
  <si>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</si>
  <si>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</si>
  <si>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</si>
  <si>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</si>
  <si>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</si>
  <si>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</si>
  <si>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</si>
  <si>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</si>
  <si>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</si>
  <si>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</si>
  <si>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</si>
  <si>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</si>
  <si>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</si>
  <si>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</si>
  <si>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</si>
  <si>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</si>
  <si>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</si>
  <si>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</si>
  <si>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</si>
  <si>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</si>
  <si>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</si>
  <si>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</si>
  <si>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</si>
  <si>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</si>
  <si>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</si>
  <si>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</si>
  <si>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</si>
  <si>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</si>
  <si>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</si>
  <si>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</si>
  <si>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</si>
  <si>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</si>
  <si>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</si>
  <si>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</si>
  <si>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</si>
  <si>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</si>
  <si>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</si>
  <si>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</si>
  <si>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</si>
  <si>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</si>
  <si>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</si>
  <si>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</si>
  <si>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</si>
  <si>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</si>
  <si>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</si>
  <si>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</si>
  <si>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</si>
  <si>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</si>
  <si>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</si>
  <si>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</si>
  <si>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</si>
  <si>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</si>
  <si>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</si>
  <si>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</si>
  <si>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</si>
  <si>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</si>
  <si>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</si>
  <si>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</si>
  <si>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</si>
  <si>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</si>
  <si>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</si>
  <si>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</si>
  <si>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</si>
  <si>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</si>
  <si>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</si>
  <si>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</si>
  <si>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</si>
  <si>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</si>
  <si>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</si>
  <si>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</si>
  <si>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</si>
  <si>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</si>
  <si>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</si>
  <si>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</si>
  <si>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</si>
  <si>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</si>
  <si>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</si>
  <si>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</si>
  <si>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</si>
  <si>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</si>
  <si>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</si>
  <si>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</si>
  <si>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</si>
  <si>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</si>
  <si>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</si>
  <si>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</si>
  <si>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</si>
  <si>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</si>
  <si>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</si>
  <si>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</si>
  <si>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</si>
  <si>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</si>
  <si>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</si>
  <si>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</si>
  <si>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</si>
  <si>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</si>
  <si>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</si>
  <si>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</si>
  <si>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</si>
  <si>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</si>
  <si>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</si>
  <si>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</si>
  <si>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</si>
  <si>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</si>
  <si>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</si>
  <si>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</si>
  <si>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</si>
  <si>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</si>
  <si>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</si>
  <si>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</si>
  <si>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</si>
  <si>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</si>
  <si>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</si>
  <si>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</si>
  <si>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</si>
  <si>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</si>
  <si>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</si>
  <si>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</si>
  <si>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</si>
  <si>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</si>
  <si>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</si>
  <si>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</si>
  <si>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</si>
  <si>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</si>
  <si>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</si>
  <si>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</si>
  <si>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</si>
  <si>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</si>
  <si>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</si>
  <si>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</si>
  <si>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</si>
  <si>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</si>
  <si>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</si>
  <si>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</si>
  <si>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</si>
  <si>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</si>
  <si>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</si>
  <si>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</si>
  <si>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</si>
  <si>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</si>
  <si>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</si>
  <si>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</si>
  <si>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</si>
  <si>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</si>
  <si>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</si>
  <si>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</si>
  <si>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</si>
  <si>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</si>
  <si>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</si>
  <si>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</si>
  <si>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</si>
  <si>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</si>
  <si>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</si>
  <si>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</si>
  <si>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</si>
  <si>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</si>
  <si>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</si>
  <si>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</si>
  <si>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</si>
  <si>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</si>
  <si>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</si>
  <si>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</si>
  <si>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</si>
  <si>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</si>
  <si>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</si>
  <si>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</si>
  <si>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</si>
  <si>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</si>
  <si>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</si>
  <si>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</si>
  <si>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</si>
  <si>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</si>
  <si>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</si>
  <si>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</si>
  <si>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</si>
  <si>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</si>
  <si>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</si>
  <si>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</si>
  <si>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</si>
  <si>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</si>
  <si>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</si>
  <si>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</si>
  <si>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</si>
  <si>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</si>
  <si>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</si>
  <si>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</si>
  <si>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</si>
  <si>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</si>
  <si>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</si>
  <si>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</si>
  <si>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</si>
  <si>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</si>
  <si>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</si>
  <si>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</si>
  <si>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</si>
  <si>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</si>
  <si>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</si>
  <si>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</si>
  <si>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</si>
  <si>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</si>
  <si>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</si>
  <si>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</si>
  <si>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</si>
  <si>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</si>
  <si>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</si>
  <si>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</si>
  <si>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</si>
  <si>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</si>
  <si>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</si>
  <si>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</si>
  <si>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</si>
  <si>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</si>
  <si>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</si>
  <si>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</si>
  <si>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</si>
  <si>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</si>
  <si>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</si>
  <si>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</si>
  <si>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</si>
  <si>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</si>
  <si>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</si>
  <si>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</si>
  <si>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</si>
  <si>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</si>
  <si>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</si>
  <si>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</si>
  <si>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</si>
  <si>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</si>
  <si>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</si>
  <si>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</si>
  <si>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</si>
  <si>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</si>
  <si>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</si>
  <si>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</si>
  <si>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</si>
  <si>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</si>
  <si>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</si>
  <si>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</si>
  <si>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</si>
  <si>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</si>
  <si>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</si>
  <si>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</si>
  <si>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</si>
  <si>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</si>
  <si>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</si>
  <si>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</si>
  <si>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</si>
  <si>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</si>
  <si>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</si>
  <si>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</si>
  <si>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</si>
  <si>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</si>
  <si>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</si>
  <si>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</si>
  <si>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</si>
  <si>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</si>
  <si>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</si>
  <si>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</si>
  <si>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</si>
  <si>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</si>
  <si>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</si>
  <si>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</si>
  <si>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</si>
  <si>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</si>
  <si>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</si>
  <si>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</si>
  <si>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</si>
  <si>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</si>
  <si>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</si>
  <si>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</si>
  <si>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</si>
  <si>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</si>
  <si>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</si>
  <si>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</si>
  <si>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</si>
  <si>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</si>
  <si>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</si>
  <si>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</si>
  <si>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</si>
  <si>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</si>
  <si>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</si>
  <si>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</si>
  <si>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</si>
  <si>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</si>
  <si>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</si>
  <si>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</si>
  <si>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</si>
  <si>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</si>
  <si>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</si>
  <si>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</si>
  <si>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</si>
  <si>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</si>
  <si>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</si>
  <si>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</si>
  <si>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</si>
  <si>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</si>
  <si>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</si>
  <si>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</si>
  <si>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</si>
  <si>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</si>
  <si>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</si>
  <si>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</si>
  <si>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</si>
  <si>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</si>
  <si>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</si>
  <si>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</si>
  <si>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</si>
  <si>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</si>
  <si>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</si>
  <si>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</si>
  <si>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</si>
  <si>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</si>
  <si>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</si>
  <si>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</si>
  <si>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</si>
  <si>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</si>
  <si>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</si>
  <si>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</si>
  <si>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</si>
  <si>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</si>
  <si>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</si>
  <si>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</si>
  <si>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</si>
  <si>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</si>
  <si>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</si>
  <si>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</si>
  <si>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</si>
  <si>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</si>
  <si>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</si>
  <si>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</si>
  <si>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</si>
  <si>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</si>
  <si>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</si>
  <si>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</si>
  <si>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</si>
  <si>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</si>
  <si>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</si>
  <si>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</si>
  <si>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</si>
  <si>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</si>
  <si>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</si>
  <si>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</si>
  <si>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</si>
  <si>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</si>
  <si>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</si>
  <si>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</si>
  <si>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</si>
  <si>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</si>
  <si>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</si>
  <si>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</si>
  <si>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</si>
  <si>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</si>
  <si>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</si>
  <si>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</si>
  <si>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</si>
  <si>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</si>
  <si>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</si>
  <si>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</si>
  <si>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</si>
  <si>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</si>
  <si>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</si>
  <si>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</si>
  <si>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</si>
  <si>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</si>
  <si>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</si>
  <si>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</si>
  <si>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</si>
  <si>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</si>
  <si>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</si>
  <si>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</si>
  <si>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</si>
  <si>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</si>
  <si>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</si>
  <si>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</si>
  <si>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</si>
  <si>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</si>
  <si>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</si>
  <si>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</si>
  <si>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</si>
  <si>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</si>
  <si>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</si>
  <si>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</si>
  <si>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</si>
  <si>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</si>
  <si>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</si>
  <si>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</si>
  <si>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</si>
  <si>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</si>
  <si>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</si>
  <si>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</si>
  <si>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</si>
  <si>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</si>
  <si>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</si>
  <si>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</si>
  <si>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</si>
  <si>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</si>
  <si>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</si>
  <si>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</si>
  <si>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</si>
  <si>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</si>
  <si>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</si>
  <si>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</si>
  <si>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</si>
  <si>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</si>
  <si>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</si>
  <si>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</si>
  <si>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</si>
  <si>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</si>
  <si>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</si>
  <si>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</si>
  <si>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</si>
  <si>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</si>
  <si>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</si>
  <si>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</si>
  <si>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</si>
  <si>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</si>
  <si>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</si>
  <si>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</si>
  <si>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</si>
  <si>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</si>
  <si>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</si>
  <si>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</si>
  <si>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</si>
  <si>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</si>
  <si>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</si>
  <si>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</si>
  <si>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</si>
  <si>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</si>
  <si>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</si>
  <si>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</si>
  <si>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</si>
  <si>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</si>
  <si>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</si>
  <si>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</si>
  <si>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</si>
  <si>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</si>
  <si>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</si>
  <si>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</si>
  <si>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</si>
  <si>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</si>
  <si>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</si>
  <si>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</si>
  <si>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</si>
  <si>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</si>
  <si>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</si>
  <si>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</si>
  <si>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</si>
  <si>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</si>
  <si>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</si>
  <si>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</si>
  <si>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</si>
  <si>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</si>
  <si>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</si>
  <si>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</si>
  <si>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</si>
  <si>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</si>
  <si>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</si>
  <si>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</si>
  <si>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</si>
  <si>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</si>
  <si>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</si>
  <si>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</si>
  <si>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</si>
  <si>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</si>
  <si>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</si>
  <si>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</si>
  <si>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</si>
  <si>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</si>
  <si>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</si>
  <si>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</si>
  <si>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</si>
  <si>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</si>
  <si>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</si>
  <si>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</si>
  <si>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</si>
  <si>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</si>
  <si>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</si>
  <si>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</si>
  <si>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</si>
  <si>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</si>
  <si>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</si>
  <si>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</si>
  <si>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</si>
  <si>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</si>
  <si>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</si>
  <si>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</si>
  <si>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</si>
  <si>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</si>
  <si>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</si>
  <si>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</si>
  <si>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</si>
  <si>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</si>
  <si>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</si>
  <si>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</si>
  <si>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</si>
  <si>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</si>
  <si>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</si>
  <si>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</si>
  <si>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</si>
  <si>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</si>
  <si>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</si>
  <si>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</si>
  <si>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</si>
  <si>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</si>
  <si>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</si>
  <si>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</si>
  <si>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</si>
  <si>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</si>
  <si>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</si>
  <si>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</si>
  <si>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</si>
  <si>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</si>
  <si>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</si>
  <si>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</si>
  <si>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</si>
  <si>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</si>
  <si>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</si>
  <si>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</si>
  <si>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</si>
  <si>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</si>
  <si>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</si>
  <si>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</si>
  <si>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</si>
  <si>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</si>
  <si>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</si>
  <si>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</si>
  <si>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</si>
  <si>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</si>
  <si>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</si>
  <si>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</si>
  <si>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</si>
  <si>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</si>
  <si>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</si>
  <si>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</si>
  <si>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</si>
  <si>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</si>
  <si>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</si>
  <si>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</si>
  <si>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</si>
  <si>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</si>
  <si>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</si>
  <si>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</si>
  <si>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</si>
  <si>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</si>
  <si>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</si>
  <si>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</si>
  <si>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</si>
  <si>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</si>
  <si>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</si>
  <si>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</si>
  <si>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</si>
  <si>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</si>
  <si>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</si>
  <si>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</si>
  <si>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</si>
  <si>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</si>
  <si>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</si>
  <si>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</si>
  <si>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</si>
  <si>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</si>
  <si>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</si>
  <si>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</si>
  <si>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</si>
  <si>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</si>
  <si>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</si>
  <si>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</si>
  <si>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</si>
  <si>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</si>
  <si>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</si>
  <si>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</si>
  <si>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</si>
  <si>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</si>
  <si>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</si>
  <si>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</si>
  <si>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</si>
  <si>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</si>
  <si>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</si>
  <si>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</si>
  <si>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</si>
  <si>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</si>
  <si>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</si>
  <si>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</si>
  <si>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</si>
  <si>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</si>
  <si>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</si>
  <si>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</si>
  <si>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</si>
  <si>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</si>
  <si>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</si>
  <si>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</si>
  <si>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</si>
  <si>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</si>
  <si>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</si>
  <si>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</si>
  <si>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</si>
  <si>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</si>
  <si>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</si>
  <si>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</si>
  <si>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</si>
  <si>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</si>
  <si>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</si>
  <si>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</si>
  <si>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</si>
  <si>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</si>
  <si>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</si>
  <si>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</si>
  <si>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</si>
  <si>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</si>
  <si>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</si>
  <si>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</si>
  <si>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</si>
  <si>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</si>
  <si>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</si>
  <si>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</si>
  <si>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</si>
  <si>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</si>
  <si>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</si>
  <si>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</si>
  <si>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</si>
  <si>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</si>
  <si>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</si>
  <si>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</si>
  <si>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</si>
  <si>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</si>
  <si>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</si>
  <si>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</si>
  <si>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</si>
  <si>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</si>
  <si>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</si>
  <si>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</si>
  <si>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</si>
  <si>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</si>
  <si>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</si>
  <si>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</si>
  <si>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</si>
  <si>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</si>
  <si>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</si>
  <si>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</si>
  <si>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</si>
  <si>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</si>
  <si>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</si>
  <si>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</si>
  <si>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</si>
  <si>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</si>
  <si>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</si>
  <si>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</si>
  <si>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</si>
  <si>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</si>
  <si>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</si>
  <si>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</si>
  <si>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</si>
  <si>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</si>
  <si>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</si>
  <si>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</si>
  <si>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</si>
  <si>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</si>
  <si>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</si>
  <si>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</si>
  <si>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</si>
  <si>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</si>
  <si>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</si>
  <si>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</si>
  <si>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</si>
  <si>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</si>
  <si>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</si>
  <si>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</si>
  <si>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</si>
  <si>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</si>
  <si>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</si>
  <si>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</si>
  <si>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</si>
  <si>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</si>
  <si>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</si>
  <si>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</si>
  <si>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</si>
  <si>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</si>
  <si>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</si>
  <si>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</si>
  <si>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</si>
  <si>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</si>
  <si>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</si>
  <si>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</si>
  <si>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</si>
  <si>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</si>
  <si>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</si>
  <si>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</si>
  <si>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</si>
  <si>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</si>
  <si>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</si>
  <si>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</si>
  <si>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</si>
  <si>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</si>
  <si>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</si>
  <si>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</si>
  <si>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</si>
  <si>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</si>
  <si>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</si>
  <si>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</si>
  <si>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</si>
  <si>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</si>
  <si>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</si>
  <si>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</si>
  <si>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</si>
  <si>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</si>
  <si>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</si>
  <si>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</si>
  <si>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</si>
  <si>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</si>
  <si>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</si>
  <si>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</si>
  <si>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</si>
  <si>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</si>
  <si>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</si>
  <si>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</si>
  <si>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</si>
  <si>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</si>
  <si>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</si>
  <si>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</si>
  <si>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</si>
  <si>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</si>
  <si>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</si>
  <si>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</si>
  <si>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</si>
  <si>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</si>
  <si>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</si>
  <si>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</si>
  <si>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</si>
  <si>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</si>
  <si>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</si>
  <si>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</si>
  <si>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</si>
  <si>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</si>
  <si>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</si>
  <si>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</si>
  <si>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</si>
  <si>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</si>
  <si>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</si>
  <si>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</si>
  <si>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</si>
  <si>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</si>
  <si>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</si>
  <si>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</si>
  <si>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</si>
  <si>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</si>
  <si>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</si>
  <si>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</si>
  <si>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</si>
  <si>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</si>
  <si>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</si>
  <si>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</si>
  <si>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</si>
  <si>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</si>
  <si>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</si>
  <si>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</si>
  <si>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</si>
  <si>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</si>
  <si>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</si>
  <si>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</si>
  <si>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</si>
  <si>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</si>
  <si>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</si>
  <si>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</si>
  <si>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</si>
  <si>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</si>
  <si>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</si>
  <si>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</si>
  <si>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</si>
  <si>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</si>
  <si>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</si>
  <si>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</si>
  <si>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</si>
  <si>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</si>
  <si>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</si>
  <si>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</si>
  <si>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</si>
  <si>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</si>
  <si>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</si>
  <si>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</si>
  <si>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</si>
  <si>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</si>
  <si>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</si>
  <si>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</si>
  <si>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</si>
  <si>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</si>
  <si>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</si>
  <si>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</si>
  <si>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</si>
  <si>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</si>
  <si>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</si>
  <si>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</si>
  <si>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</si>
  <si>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</si>
  <si>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</si>
  <si>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</si>
  <si>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</si>
  <si>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</si>
  <si>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</si>
  <si>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</si>
  <si>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</si>
  <si>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</si>
  <si>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</si>
  <si>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</si>
  <si>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</si>
  <si>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</si>
  <si>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</si>
  <si>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</si>
  <si>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</si>
  <si>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</si>
  <si>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</si>
  <si>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</si>
  <si>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</si>
  <si>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</si>
  <si>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</si>
  <si>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</si>
  <si>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</si>
  <si>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</si>
  <si>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</si>
  <si>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</si>
  <si>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</si>
  <si>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</si>
  <si>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</si>
  <si>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</si>
  <si>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</si>
  <si>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</si>
  <si>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</si>
  <si>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</si>
  <si>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</si>
  <si>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</si>
  <si>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</si>
  <si>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</si>
  <si>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</si>
  <si>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</si>
  <si>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</si>
  <si>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</si>
  <si>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</si>
  <si>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</si>
  <si>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</si>
  <si>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</si>
  <si>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</si>
  <si>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</si>
  <si>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</si>
  <si>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</si>
  <si>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</si>
  <si>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</si>
  <si>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</si>
  <si>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</si>
  <si>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</si>
  <si>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</si>
  <si>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</si>
  <si>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</si>
  <si>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</si>
  <si>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</si>
  <si>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</si>
  <si>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</si>
  <si>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</si>
  <si>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</si>
  <si>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</si>
  <si>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</si>
  <si>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</si>
  <si>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</si>
  <si>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</si>
  <si>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</si>
  <si>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</si>
  <si>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</si>
  <si>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</si>
  <si>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</si>
  <si>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</si>
  <si>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</si>
  <si>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</si>
  <si>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</si>
  <si>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</si>
  <si>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</si>
  <si>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</si>
  <si>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</si>
  <si>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</si>
  <si>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</si>
  <si>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</si>
  <si>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</si>
  <si>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</si>
  <si>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</si>
  <si>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</si>
  <si>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</si>
  <si>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</si>
  <si>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</si>
  <si>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</si>
  <si>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</si>
  <si>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</si>
  <si>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</si>
  <si>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</si>
  <si>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</si>
  <si>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</si>
  <si>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</si>
  <si>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</si>
  <si>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</si>
  <si>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</si>
  <si>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</si>
  <si>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</si>
  <si>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</si>
  <si>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</si>
  <si>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</si>
  <si>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</si>
  <si>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</si>
  <si>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</si>
  <si>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</si>
  <si>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</si>
  <si>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</si>
  <si>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</si>
  <si>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</si>
  <si>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</si>
  <si>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</si>
  <si>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</si>
  <si>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</si>
  <si>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</si>
  <si>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</si>
  <si>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</si>
  <si>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</si>
  <si>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</si>
  <si>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</si>
  <si>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</si>
  <si>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</si>
  <si>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</si>
  <si>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</si>
  <si>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</si>
  <si>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</si>
  <si>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</si>
  <si>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</si>
  <si>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</si>
  <si>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</si>
  <si>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</si>
  <si>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</si>
  <si>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</si>
  <si>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</si>
  <si>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</si>
  <si>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</si>
  <si>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</si>
  <si>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</si>
  <si>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</si>
  <si>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</si>
  <si>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</si>
  <si>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</si>
  <si>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</si>
  <si>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</si>
  <si>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</si>
  <si>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</si>
  <si>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</si>
  <si>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</si>
  <si>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</si>
  <si>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</si>
  <si>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</si>
  <si>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</si>
  <si>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</si>
  <si>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</si>
  <si>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</si>
  <si>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</si>
  <si>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</si>
  <si>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</si>
  <si>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</si>
  <si>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</si>
  <si>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</si>
  <si>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</si>
  <si>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</si>
  <si>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</si>
  <si>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</si>
  <si>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</si>
  <si>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</si>
  <si>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</si>
  <si>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</si>
  <si>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</si>
  <si>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</si>
  <si>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</si>
  <si>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</si>
  <si>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</si>
  <si>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</si>
  <si>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</si>
  <si>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</si>
  <si>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</si>
  <si>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</si>
  <si>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</si>
  <si>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</si>
  <si>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</si>
  <si>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</si>
  <si>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</si>
  <si>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</si>
  <si>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</si>
  <si>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</si>
  <si>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</si>
  <si>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</si>
  <si>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</si>
  <si>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</si>
  <si>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</si>
  <si>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</si>
  <si>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</si>
  <si>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</si>
  <si>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</si>
  <si>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</si>
  <si>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</si>
  <si>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</si>
  <si>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</si>
  <si>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</si>
  <si>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</si>
  <si>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</si>
  <si>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</si>
  <si>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</si>
  <si>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</si>
  <si>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</si>
  <si>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</si>
  <si>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</si>
  <si>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</si>
  <si>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</si>
  <si>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</si>
  <si>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</si>
  <si>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</si>
  <si>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</si>
  <si>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</si>
  <si>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</si>
  <si>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</si>
  <si>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</si>
  <si>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</si>
  <si>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</si>
  <si>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</si>
  <si>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</si>
  <si>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</si>
  <si>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</si>
  <si>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</si>
  <si>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</si>
  <si>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</si>
  <si>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</si>
  <si>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</si>
  <si>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</si>
  <si>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</si>
  <si>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</si>
  <si>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</si>
  <si>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</si>
  <si>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</si>
  <si>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</si>
  <si>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</si>
  <si>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</si>
  <si>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</si>
  <si>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</si>
  <si>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</si>
  <si>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</si>
  <si>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</si>
  <si>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</si>
  <si>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</si>
  <si>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</si>
  <si>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</si>
  <si>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</si>
  <si>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</si>
  <si>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</si>
  <si>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</si>
  <si>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</si>
  <si>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</si>
  <si>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</si>
  <si>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</si>
  <si>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</si>
  <si>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</si>
  <si>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</si>
  <si>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</si>
  <si>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</si>
  <si>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</si>
  <si>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</si>
  <si>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</si>
  <si>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</si>
  <si>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</si>
  <si>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</si>
  <si>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</si>
  <si>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</si>
  <si>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</si>
  <si>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</si>
  <si>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</si>
  <si>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</si>
  <si>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</si>
  <si>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</si>
  <si>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</si>
  <si>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</si>
  <si>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</si>
  <si>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</si>
  <si>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</si>
  <si>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</si>
  <si>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</si>
  <si>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</si>
  <si>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</si>
  <si>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</si>
  <si>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</si>
  <si>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</si>
  <si>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</si>
  <si>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</si>
  <si>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</si>
  <si>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</si>
  <si>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</si>
  <si>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</si>
  <si>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</si>
  <si>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</si>
  <si>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</si>
  <si>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</si>
  <si>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</si>
  <si>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</si>
  <si>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</si>
  <si>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</si>
  <si>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</si>
  <si>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</si>
  <si>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</si>
  <si>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</si>
  <si>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</si>
  <si>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</si>
  <si>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</si>
  <si>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</si>
  <si>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</si>
  <si>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</si>
  <si>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</si>
  <si>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</si>
  <si>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</si>
  <si>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</si>
  <si>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</si>
  <si>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</si>
  <si>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</si>
  <si>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</si>
  <si>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</si>
  <si>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</si>
  <si>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</si>
  <si>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</si>
  <si>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</si>
  <si>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</si>
  <si>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</si>
  <si>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</si>
  <si>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</si>
  <si>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</si>
  <si>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</si>
  <si>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</si>
  <si>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</si>
  <si>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</si>
  <si>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</si>
  <si>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</si>
  <si>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</si>
  <si>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</si>
  <si>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</si>
  <si>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</si>
  <si>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</si>
  <si>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</si>
  <si>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</si>
  <si>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</si>
  <si>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</si>
  <si>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</si>
  <si>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</si>
  <si>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</si>
  <si>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</si>
  <si>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</si>
  <si>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</si>
  <si>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</si>
  <si>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</si>
  <si>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</si>
  <si>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</si>
  <si>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</si>
  <si>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</si>
  <si>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</si>
  <si>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</si>
  <si>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</si>
  <si>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</si>
  <si>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</si>
  <si>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</si>
  <si>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</si>
  <si>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</si>
  <si>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</si>
  <si>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</si>
  <si>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</si>
  <si>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</si>
  <si>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</si>
  <si>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</si>
  <si>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</si>
  <si>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</si>
  <si>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</si>
  <si>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</si>
  <si>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</si>
  <si>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</si>
  <si>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</si>
  <si>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</si>
  <si>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</si>
  <si>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</si>
  <si>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</si>
  <si>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</si>
  <si>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</si>
  <si>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</si>
  <si>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</si>
  <si>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</si>
  <si>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</si>
  <si>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</si>
  <si>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</si>
  <si>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</si>
  <si>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</si>
  <si>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</si>
  <si>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</si>
  <si>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</si>
  <si>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</si>
  <si>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</si>
  <si>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</si>
  <si>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</si>
  <si>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</si>
  <si>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</si>
  <si>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</si>
  <si>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</si>
  <si>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</si>
  <si>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</si>
  <si>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</si>
  <si>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</si>
  <si>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</si>
  <si>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</si>
  <si>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</si>
  <si>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</si>
  <si>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</si>
  <si>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</si>
  <si>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</si>
  <si>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</si>
  <si>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</si>
  <si>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</si>
  <si>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</si>
  <si>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</si>
  <si>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</si>
  <si>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</si>
  <si>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</si>
  <si>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</si>
  <si>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</si>
  <si>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</si>
  <si>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</si>
  <si>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</si>
  <si>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</si>
  <si>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</si>
  <si>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</si>
  <si>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</si>
  <si>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</si>
  <si>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</si>
  <si>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</si>
  <si>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</si>
  <si>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</si>
  <si>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</si>
  <si>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</si>
  <si>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</si>
  <si>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</si>
  <si>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</si>
  <si>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</si>
  <si>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</si>
  <si>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</si>
  <si>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</si>
  <si>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</si>
  <si>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</si>
  <si>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</si>
  <si>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</si>
  <si>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</si>
  <si>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</si>
  <si>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</si>
  <si>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</si>
  <si>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</si>
  <si>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</si>
  <si>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</si>
  <si>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</si>
  <si>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</si>
  <si>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</si>
  <si>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</si>
  <si>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</si>
  <si>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</si>
  <si>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</si>
  <si>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</si>
  <si>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</si>
  <si>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</si>
  <si>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</si>
  <si>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</si>
  <si>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</si>
  <si>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</si>
  <si>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</si>
  <si>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</si>
  <si>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</si>
  <si>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</si>
  <si>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</si>
  <si>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</si>
  <si>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</si>
  <si>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</si>
  <si>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</si>
  <si>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</si>
  <si>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</si>
  <si>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</si>
  <si>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</si>
  <si>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</si>
  <si>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</si>
  <si>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</si>
  <si>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</si>
  <si>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</si>
  <si>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</si>
  <si>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</si>
  <si>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</si>
  <si>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</si>
  <si>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</si>
  <si>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</si>
  <si>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</si>
  <si>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</si>
  <si>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</si>
  <si>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</si>
  <si>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</si>
  <si>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</si>
  <si>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</si>
  <si>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</si>
  <si>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</si>
  <si>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</si>
  <si>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</si>
  <si>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</si>
  <si>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</si>
  <si>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</si>
  <si>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</si>
  <si>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</si>
  <si>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</si>
  <si>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</si>
  <si>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</si>
  <si>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</si>
  <si>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</si>
  <si>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</si>
  <si>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</si>
  <si>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</si>
  <si>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</si>
  <si>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</si>
  <si>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</si>
  <si>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</si>
  <si>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</si>
  <si>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</si>
  <si>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</si>
  <si>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</si>
  <si>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</si>
  <si>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</si>
  <si>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</si>
  <si>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</si>
  <si>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</si>
  <si>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</si>
  <si>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</si>
  <si>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</si>
  <si>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</si>
  <si>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</si>
  <si>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</si>
  <si>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</si>
  <si>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</si>
  <si>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</si>
  <si>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</si>
  <si>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</si>
  <si>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</si>
  <si>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</si>
  <si>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</si>
  <si>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</si>
  <si>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</si>
  <si>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</si>
  <si>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</si>
  <si>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</si>
  <si>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</si>
  <si>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</si>
  <si>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</si>
  <si>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</si>
  <si>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</si>
  <si>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</si>
  <si>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</si>
  <si>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</si>
  <si>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</si>
  <si>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</si>
  <si>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</si>
  <si>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</si>
  <si>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</si>
  <si>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</si>
  <si>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</si>
  <si>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</si>
  <si>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</si>
  <si>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</si>
  <si>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</si>
  <si>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</si>
  <si>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</si>
  <si>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</si>
  <si>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</si>
  <si>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</si>
  <si>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</si>
  <si>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</si>
  <si>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</si>
  <si>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</si>
  <si>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</si>
  <si>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</si>
  <si>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</si>
  <si>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</si>
  <si>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</si>
  <si>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</si>
  <si>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</si>
  <si>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</si>
  <si>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</si>
  <si>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</si>
  <si>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</si>
  <si>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</si>
  <si>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</si>
  <si>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</si>
  <si>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</si>
  <si>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</si>
  <si>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</si>
  <si>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</si>
  <si>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</si>
  <si>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</si>
  <si>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</si>
  <si>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</si>
  <si>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</si>
  <si>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</si>
  <si>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</si>
  <si>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</si>
  <si>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</si>
  <si>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</si>
  <si>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</si>
  <si>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</si>
  <si>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</si>
  <si>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</si>
  <si>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</si>
  <si>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</si>
  <si>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</si>
  <si>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</si>
  <si>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</si>
  <si>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</si>
  <si>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</si>
  <si>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</si>
  <si>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</si>
  <si>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</si>
  <si>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</si>
  <si>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</si>
  <si>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</si>
  <si>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</si>
  <si>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</si>
  <si>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</si>
  <si>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</si>
  <si>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</si>
  <si>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</si>
  <si>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</si>
  <si>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</si>
  <si>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</si>
  <si>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</si>
  <si>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</si>
  <si>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</si>
  <si>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</si>
  <si>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</si>
  <si>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</si>
  <si>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</si>
  <si>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</si>
  <si>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</si>
  <si>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</si>
  <si>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</si>
  <si>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</si>
  <si>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</si>
  <si>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</si>
  <si>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</si>
  <si>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</si>
  <si>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</si>
  <si>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</si>
  <si>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</si>
  <si>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</si>
  <si>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</si>
  <si>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</si>
  <si>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</si>
  <si>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</si>
  <si>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</si>
  <si>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</si>
  <si>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</si>
  <si>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</si>
  <si>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</si>
  <si>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</si>
  <si>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</si>
  <si>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</si>
  <si>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</si>
  <si>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</si>
  <si>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</si>
  <si>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</si>
  <si>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</si>
  <si>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</si>
  <si>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</si>
  <si>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</si>
  <si>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</si>
  <si>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</si>
  <si>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</si>
  <si>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</si>
  <si>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</si>
  <si>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</si>
  <si>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</si>
  <si>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</si>
  <si>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</si>
  <si>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</si>
  <si>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</si>
  <si>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</si>
  <si>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</si>
  <si>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</si>
  <si>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</si>
  <si>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</si>
  <si>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</si>
  <si>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</si>
  <si>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</si>
  <si>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</si>
  <si>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</si>
  <si>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</si>
  <si>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</si>
  <si>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</si>
  <si>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</si>
  <si>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</si>
  <si>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</si>
  <si>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</si>
  <si>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</si>
  <si>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</si>
  <si>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</si>
  <si>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</si>
  <si>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</si>
  <si>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</si>
  <si>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</si>
  <si>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</si>
  <si>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</si>
  <si>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</si>
  <si>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</si>
  <si>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</si>
  <si>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</si>
  <si>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</si>
  <si>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</si>
  <si>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</si>
  <si>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</si>
  <si>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</si>
  <si>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</si>
  <si>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</si>
  <si>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</si>
  <si>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</si>
  <si>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</si>
  <si>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</si>
  <si>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</si>
  <si>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</si>
  <si>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</si>
  <si>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</si>
  <si>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</si>
  <si>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</si>
  <si>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</si>
  <si>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</si>
  <si>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</si>
  <si>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</si>
  <si>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</si>
  <si>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</si>
  <si>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</si>
  <si>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</si>
  <si>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</si>
  <si>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</si>
  <si>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</si>
  <si>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</si>
  <si>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</si>
  <si>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</si>
  <si>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</si>
  <si>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</si>
  <si>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</si>
  <si>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</si>
  <si>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</si>
  <si>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</si>
  <si>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</si>
  <si>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</si>
  <si>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</si>
  <si>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</si>
  <si>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</si>
  <si>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</si>
  <si>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</si>
  <si>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</si>
  <si>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</si>
  <si>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</si>
  <si>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</si>
  <si>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</si>
  <si>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</si>
  <si>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</si>
  <si>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</si>
  <si>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</si>
  <si>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</si>
  <si>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</si>
  <si>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</si>
  <si>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</si>
  <si>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</si>
  <si>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</si>
  <si>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</si>
  <si>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</si>
  <si>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</si>
  <si>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</si>
  <si>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</si>
  <si>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</si>
  <si>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</si>
  <si>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</si>
  <si>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</si>
  <si>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</si>
  <si>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</si>
  <si>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</si>
  <si>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</si>
  <si>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</si>
  <si>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</si>
  <si>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</si>
  <si>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</si>
  <si>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</si>
  <si>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</si>
  <si>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</si>
  <si>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</si>
  <si>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</si>
  <si>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</si>
  <si>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</si>
  <si>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</si>
  <si>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</si>
  <si>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</si>
  <si>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</si>
  <si>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</si>
  <si>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</si>
  <si>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</si>
  <si>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</si>
  <si>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</si>
  <si>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</si>
  <si>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</si>
  <si>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</si>
  <si>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</si>
  <si>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</si>
  <si>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</si>
  <si>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</si>
  <si>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</si>
  <si>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</si>
  <si>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</si>
  <si>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</si>
  <si>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</si>
  <si>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</si>
  <si>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</si>
  <si>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</si>
  <si>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</si>
  <si>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</si>
  <si>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</si>
  <si>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</si>
  <si>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</si>
  <si>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</si>
  <si>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</si>
  <si>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</si>
  <si>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</si>
  <si>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</si>
  <si>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</si>
  <si>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</si>
  <si>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</si>
  <si>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</si>
  <si>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</si>
  <si>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</si>
  <si>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</si>
  <si>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</si>
  <si>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</si>
  <si>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</si>
  <si>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</si>
  <si>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</si>
  <si>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</si>
  <si>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</si>
  <si>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</si>
  <si>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</si>
  <si>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</si>
  <si>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</si>
  <si>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</si>
  <si>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</si>
  <si>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</si>
  <si>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</si>
  <si>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</si>
  <si>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</si>
  <si>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</si>
  <si>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</si>
  <si>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</si>
  <si>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</si>
  <si>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</si>
  <si>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</si>
  <si>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</si>
  <si>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</si>
  <si>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</si>
  <si>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</si>
  <si>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</si>
  <si>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</si>
  <si>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</si>
  <si>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</si>
  <si>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</si>
  <si>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</si>
  <si>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</si>
  <si>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</si>
  <si>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</si>
  <si>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</si>
  <si>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</si>
  <si>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</si>
  <si>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</si>
  <si>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</si>
  <si>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</si>
  <si>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</si>
  <si>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</si>
  <si>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</si>
  <si>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</si>
  <si>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</si>
  <si>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</si>
  <si>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</si>
  <si>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</si>
  <si>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</si>
  <si>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</si>
  <si>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</si>
  <si>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</si>
  <si>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</si>
  <si>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</si>
  <si>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</si>
  <si>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</si>
  <si>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</si>
  <si>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</si>
  <si>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</si>
  <si>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</si>
  <si>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</si>
  <si>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</si>
  <si>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</si>
  <si>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</si>
  <si>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</si>
  <si>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</si>
  <si>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</si>
  <si>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</si>
  <si>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</si>
  <si>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</si>
  <si>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</si>
  <si>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</si>
  <si>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</si>
  <si>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</si>
  <si>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</si>
  <si>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</si>
  <si>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</si>
  <si>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</si>
  <si>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</si>
  <si>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</si>
  <si>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</si>
  <si>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</si>
  <si>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</si>
  <si>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</si>
  <si>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</si>
  <si>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</si>
  <si>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</si>
  <si>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</si>
  <si>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</si>
  <si>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</si>
  <si>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</si>
  <si>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</si>
  <si>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</si>
  <si>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</si>
  <si>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</si>
  <si>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</si>
  <si>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</si>
  <si>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</si>
  <si>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</si>
  <si>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</si>
  <si>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</si>
  <si>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</si>
  <si>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</si>
  <si>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</si>
  <si>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</si>
  <si>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</si>
  <si>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</si>
  <si>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</si>
  <si>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</si>
  <si>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</si>
  <si>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</si>
  <si>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</si>
  <si>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</si>
  <si>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</si>
  <si>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</si>
  <si>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</si>
  <si>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</si>
  <si>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</si>
  <si>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</si>
  <si>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</si>
  <si>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</si>
  <si>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</si>
  <si>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</si>
  <si>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</si>
  <si>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</si>
  <si>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</si>
  <si>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</si>
  <si>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</si>
  <si>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</si>
  <si>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</si>
  <si>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</si>
  <si>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</si>
  <si>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</si>
  <si>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</si>
  <si>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</si>
  <si>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</si>
  <si>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</si>
  <si>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</si>
  <si>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</si>
  <si>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</si>
  <si>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</si>
  <si>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</si>
  <si>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</si>
  <si>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</si>
  <si>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</si>
  <si>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</si>
  <si>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</si>
  <si>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</si>
  <si>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</si>
  <si>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</si>
  <si>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</si>
  <si>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</si>
  <si>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</si>
  <si>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</si>
  <si>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</si>
  <si>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</si>
  <si>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</si>
  <si>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</si>
  <si>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</si>
  <si>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</si>
  <si>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</si>
  <si>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</si>
  <si>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</si>
  <si>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</si>
  <si>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</si>
  <si>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</si>
  <si>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</si>
  <si>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</si>
  <si>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</si>
  <si>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</si>
  <si>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</si>
  <si>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</si>
  <si>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</si>
  <si>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</si>
  <si>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</si>
  <si>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</si>
  <si>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</si>
  <si>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</si>
  <si>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</si>
  <si>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</si>
  <si>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</si>
  <si>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</si>
  <si>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</si>
  <si>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</si>
  <si>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</si>
  <si>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</si>
  <si>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</si>
  <si>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</si>
  <si>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</si>
  <si>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</si>
  <si>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</si>
  <si>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</si>
  <si>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</si>
  <si>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</si>
  <si>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</si>
  <si>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</si>
  <si>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</si>
  <si>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</si>
  <si>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</si>
  <si>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</si>
  <si>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</si>
  <si>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</si>
  <si>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</si>
  <si>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</si>
  <si>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</si>
  <si>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</si>
  <si>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</si>
  <si>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</si>
  <si>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</si>
  <si>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</si>
  <si>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</si>
  <si>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</si>
  <si>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</si>
  <si>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</si>
  <si>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</si>
  <si>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</si>
  <si>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</si>
  <si>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</si>
  <si>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</si>
  <si>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</si>
  <si>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</si>
  <si>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</si>
  <si>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</si>
  <si>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</si>
  <si>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</si>
  <si>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</si>
  <si>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</si>
  <si>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</si>
  <si>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</si>
  <si>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</si>
  <si>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</si>
  <si>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</si>
  <si>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</si>
  <si>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</si>
  <si>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</si>
  <si>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</si>
  <si>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</si>
  <si>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</si>
  <si>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</si>
  <si>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</si>
  <si>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</si>
  <si>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</si>
  <si>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</si>
  <si>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</si>
  <si>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</si>
  <si>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</si>
  <si>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</si>
  <si>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</si>
  <si>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</si>
  <si>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</si>
  <si>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</si>
  <si>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</si>
  <si>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</si>
  <si>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</si>
  <si>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</si>
  <si>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</si>
  <si>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</si>
  <si>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</si>
  <si>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</si>
  <si>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</si>
  <si>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</si>
  <si>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</si>
  <si>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</si>
  <si>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</si>
  <si>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</si>
  <si>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</si>
  <si>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</si>
  <si>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</si>
  <si>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</si>
  <si>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</si>
  <si>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</si>
  <si>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</si>
  <si>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</si>
  <si>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</si>
  <si>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</si>
  <si>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</si>
  <si>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</si>
  <si>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</si>
  <si>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</si>
  <si>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</si>
  <si>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</si>
  <si>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</si>
  <si>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</si>
  <si>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</si>
  <si>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</si>
  <si>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</si>
  <si>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</si>
  <si>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</si>
  <si>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</si>
  <si>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</si>
  <si>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</si>
  <si>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</si>
  <si>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</si>
  <si>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</si>
  <si>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</si>
  <si>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</si>
  <si>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</si>
  <si>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</si>
  <si>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</si>
  <si>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</si>
  <si>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</si>
  <si>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</si>
  <si>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</si>
  <si>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</si>
  <si>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</si>
  <si>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</si>
  <si>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</si>
  <si>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</si>
  <si>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</si>
  <si>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</si>
  <si>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</si>
  <si>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</si>
  <si>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</si>
  <si>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</si>
  <si>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</si>
  <si>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</si>
  <si>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</si>
  <si>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</si>
  <si>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</si>
  <si>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</si>
  <si>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</si>
  <si>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</si>
  <si>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</si>
  <si>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</si>
  <si>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</si>
  <si>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</si>
  <si>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</si>
  <si>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</si>
  <si>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</si>
  <si>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</si>
  <si>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</si>
  <si>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</si>
  <si>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</si>
  <si>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</si>
  <si>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</si>
  <si>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</si>
  <si>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</si>
  <si>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</si>
  <si>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</si>
  <si>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</si>
  <si>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</si>
  <si>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</si>
  <si>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</si>
  <si>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</si>
  <si>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</si>
  <si>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</si>
  <si>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</si>
  <si>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</si>
  <si>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</si>
  <si>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</si>
  <si>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</si>
  <si>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</si>
  <si>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</si>
  <si>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</si>
  <si>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</si>
  <si>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</si>
  <si>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</si>
  <si>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</si>
  <si>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</si>
  <si>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</si>
  <si>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</si>
  <si>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</si>
  <si>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</si>
  <si>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</si>
  <si>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</si>
  <si>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</si>
  <si>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</si>
  <si>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</si>
  <si>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</si>
  <si>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</si>
  <si>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</si>
  <si>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</si>
  <si>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</si>
  <si>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</si>
  <si>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</si>
  <si>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</si>
  <si>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</si>
  <si>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</si>
  <si>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</si>
  <si>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</si>
  <si>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</si>
  <si>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</si>
  <si>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</si>
  <si>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</si>
  <si>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</si>
  <si>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</si>
  <si>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</si>
  <si>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</si>
  <si>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</si>
  <si>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</si>
  <si>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</si>
  <si>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</si>
  <si>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</si>
  <si>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</si>
  <si>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</si>
  <si>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</si>
  <si>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</si>
  <si>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</si>
  <si>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</si>
  <si>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</si>
  <si>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</si>
  <si>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</si>
  <si>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</si>
  <si>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</si>
  <si>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</si>
  <si>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</si>
  <si>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</si>
  <si>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</si>
  <si>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</si>
  <si>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</si>
  <si>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</si>
  <si>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</si>
  <si>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</si>
  <si>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</si>
  <si>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</si>
  <si>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</si>
  <si>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</si>
  <si>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</si>
  <si>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</si>
  <si>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</si>
  <si>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</si>
  <si>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</si>
  <si>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</si>
  <si>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</si>
  <si>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</si>
  <si>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</si>
  <si>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</si>
  <si>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</si>
  <si>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</si>
  <si>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</si>
  <si>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</si>
  <si>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</si>
  <si>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</si>
  <si>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</si>
  <si>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</si>
  <si>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</si>
  <si>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</si>
  <si>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</si>
  <si>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</si>
  <si>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</si>
  <si>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</si>
  <si>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</si>
  <si>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</si>
  <si>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</si>
  <si>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</si>
  <si>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</si>
  <si>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</si>
  <si>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</si>
  <si>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</si>
  <si>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</si>
  <si>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</si>
  <si>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</si>
  <si>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</si>
  <si>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</si>
  <si>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</si>
  <si>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</si>
  <si>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</si>
  <si>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</si>
  <si>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</si>
  <si>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</si>
  <si>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</si>
  <si>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</si>
  <si>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</si>
  <si>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</si>
  <si>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</si>
  <si>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</si>
  <si>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</si>
  <si>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</si>
  <si>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</si>
  <si>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</si>
  <si>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</si>
  <si>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</si>
  <si>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</si>
  <si>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</si>
  <si>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</si>
  <si>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</si>
  <si>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</si>
  <si>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</si>
  <si>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</si>
  <si>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</si>
  <si>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</si>
  <si>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</si>
  <si>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</si>
  <si>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</si>
  <si>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</si>
  <si>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</si>
  <si>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</si>
  <si>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</si>
  <si>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</si>
  <si>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</si>
  <si>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</si>
  <si>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</si>
  <si>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</si>
  <si>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</si>
  <si>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</si>
  <si>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</si>
  <si>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</si>
  <si>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</si>
  <si>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</si>
  <si>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</si>
  <si>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</si>
  <si>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</si>
  <si>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</si>
  <si>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</si>
  <si>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</si>
  <si>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</si>
  <si>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</si>
  <si>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</si>
  <si>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</si>
  <si>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</si>
  <si>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</si>
  <si>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</si>
  <si>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</si>
  <si>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</si>
  <si>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</si>
  <si>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</si>
  <si>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</si>
  <si>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</si>
  <si>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</si>
  <si>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</si>
  <si>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</si>
  <si>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</si>
  <si>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</si>
  <si>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</si>
  <si>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</si>
  <si>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</si>
  <si>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</si>
  <si>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</si>
  <si>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</si>
  <si>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</si>
  <si>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</si>
  <si>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</si>
  <si>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</si>
  <si>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</si>
  <si>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</si>
  <si>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</si>
  <si>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</si>
  <si>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</si>
  <si>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</si>
  <si>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</si>
  <si>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</si>
  <si>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</si>
  <si>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</si>
  <si>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</si>
  <si>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</si>
  <si>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</si>
  <si>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</si>
  <si>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</si>
  <si>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</si>
  <si>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</si>
  <si>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</si>
  <si>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</si>
  <si>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</si>
  <si>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</si>
  <si>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</si>
  <si>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</si>
  <si>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</si>
  <si>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</si>
  <si>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</si>
  <si>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</si>
  <si>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</si>
  <si>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</si>
  <si>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</si>
  <si>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</si>
  <si>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</si>
  <si>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</si>
  <si>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</si>
  <si>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</si>
  <si>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</si>
  <si>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</si>
  <si>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</si>
  <si>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</si>
  <si>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</si>
  <si>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</si>
  <si>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</si>
  <si>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</si>
  <si>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</si>
  <si>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</si>
  <si>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</si>
  <si>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</si>
  <si>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</si>
  <si>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</si>
  <si>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</si>
  <si>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</si>
  <si>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</si>
  <si>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</si>
  <si>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</si>
  <si>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</si>
  <si>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</si>
  <si>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</si>
  <si>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</si>
  <si>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</si>
  <si>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</si>
  <si>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</si>
  <si>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</si>
  <si>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</si>
  <si>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</si>
  <si>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</si>
  <si>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</si>
  <si>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</si>
  <si>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</si>
  <si>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</si>
  <si>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</si>
  <si>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</si>
  <si>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</si>
  <si>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</si>
  <si>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</si>
  <si>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</si>
  <si>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</si>
  <si>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</si>
  <si>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</si>
  <si>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</si>
  <si>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</si>
  <si>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</si>
  <si>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</si>
  <si>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</si>
  <si>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</si>
  <si>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</si>
  <si>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</si>
  <si>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</si>
  <si>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</si>
  <si>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</si>
  <si>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</si>
  <si>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</si>
  <si>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</si>
  <si>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</si>
  <si>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</si>
  <si>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</si>
  <si>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</si>
  <si>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</si>
  <si>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</si>
  <si>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</si>
  <si>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</si>
  <si>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</si>
  <si>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</si>
  <si>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</si>
  <si>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</si>
  <si>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</si>
  <si>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</si>
  <si>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</si>
  <si>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</si>
  <si>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</si>
  <si>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</si>
  <si>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</si>
  <si>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</si>
  <si>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</si>
  <si>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</si>
  <si>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</si>
  <si>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</si>
  <si>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</si>
  <si>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</si>
  <si>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</si>
  <si>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</si>
  <si>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</si>
  <si>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</si>
  <si>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</si>
  <si>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</si>
  <si>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</si>
  <si>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</si>
  <si>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</si>
  <si>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</si>
  <si>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</si>
  <si>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</si>
  <si>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</si>
  <si>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263</t>
  </si>
  <si>
    <t>271</t>
  </si>
  <si>
    <t>227</t>
  </si>
  <si>
    <t>Apoyar procesos que favorezcan el desarrollo de las familias y comunidades de grupos etnicos, y que potencien sus capacidades para reafirmar su identidad cultural, sus dinamicas familiares y comunitarias, usos, costumbres yu sus estructuras sociales, economicas, culturales y organizativas por medio de acciones que mejoren sus condiciones de vida y posibiliten su regimiento como individuos y grupos capaces de ejercer los derechos que les son inherentes.</t>
  </si>
  <si>
    <t>139</t>
  </si>
  <si>
    <t>089</t>
  </si>
  <si>
    <t>Desarrollar propuesta metodológica de fortalecimiento en la atención directa a la primera infancia, de los niños y niñas en su territorio, con el proposito de fortalecer el sentido de pertenencia, la apropiación territorial y la identidad cultural, con comprensión del desarrollo humano infantil, acorde con la diversidad de la población, y al contexto de comunidades indigenas de Alto Baudó Nauca, y Apartado.</t>
  </si>
  <si>
    <t>024</t>
  </si>
  <si>
    <t>Generar y desarrollar la propuesta pedagogica propias, con los niños y niñas, que rescaten y preserven la cultura y su tradición como enfoque diferencial fortalecimiendo el desarrollo de las caracteristicas  propias de su territorio para comunidades indigenas de Pueblo Nuevo, Puerto alAlegre y Trapiche , que historicamente se le hanvulnerado sus derechos.</t>
  </si>
  <si>
    <t>203</t>
  </si>
  <si>
    <t>Implementar propuesta pedagógica propias con niños y niñas para el recate y la prevención de las diferentes expresiones éticas y culturales con enfoque diferencial a la educación inicial y la atención integral a la primera infancia de la primera infancia.</t>
  </si>
  <si>
    <t>016</t>
  </si>
  <si>
    <t>Generar y desarrolla propuestas pedagógicas propias, con los niños y niñas  para que rescaten y preserven la cultura ( cultivos, artesanías, danza, música rituales como enfoque diferencial, fortalecimiento a la atención integral a la primera infancia en el desarrollo de las características propias de su territorios como servicios comunitarios sociales.</t>
  </si>
  <si>
    <t>312</t>
  </si>
  <si>
    <t>Implementar propuestas propias pedagogicas propias com enfoque diferencial a la atencion directa a la primera infancia con los niños y niñas entre edades de 0- 5 años, fortaleciendo la preservacion de la cultura a las artesanias  y m,anualidades, danzas musicas y rituales.</t>
  </si>
  <si>
    <t>ELKIN ABADIA VALDERRAMA</t>
  </si>
  <si>
    <t>3105908999</t>
  </si>
  <si>
    <t>yasrenmor@gmail.com</t>
  </si>
  <si>
    <t>Carrera 4, Calle 15 # 4-34 Barrio Sanvicente</t>
  </si>
  <si>
    <t>Calle 30 # 2-47 Barrio Cristo Rey</t>
  </si>
  <si>
    <t>CONSEJO REGIONAL INDIGENA DEL CHOCÓ</t>
  </si>
  <si>
    <t>ASOCIACION DE CABILDOS INDIGENAS DEL ALTO BAUDÓ NAUCA - APARTADÓ</t>
  </si>
  <si>
    <t>CONSEJO COMUNITARIO INTEGRAL DE LLORÓ</t>
  </si>
  <si>
    <t>ALCALDIA MUNICIPAL ALTO BAUDÓ</t>
  </si>
  <si>
    <t>CONSEJO COMUNITARIO DE SIVIRÚ</t>
  </si>
  <si>
    <t>009</t>
  </si>
  <si>
    <t>Actividades de desarrollo educativo, recreativas y culturales con niños, niñas y adolescentes en las comunidades indigenas, y de sensibilizacion de adolescentes y jovenes en prevencion del embarazo a temprana edad y prevencion de enfermedades de transmision sexual.</t>
  </si>
  <si>
    <t>002</t>
  </si>
  <si>
    <t>015</t>
  </si>
  <si>
    <t>CUIDAR ES SALUD IPS SAS</t>
  </si>
  <si>
    <t>Generar un proceso de promocion de habitos del Autocuidado y estilos de vida saludable en niños, niñas, adolescentes y adulto mayor de las comunidades etnicas en el municioio del Alto Baudo.</t>
  </si>
  <si>
    <t>Ejecutar las actividades de transporte, alimentacion, hospedaje, capacitacion, publicacion y divulgacion para las sedes o instituciones educativas pertenecientes al CONSEJO REGIONAL INDIGENA DEL CHOCÓ y todo lo relacionado con capacidad a directivos y docentes y jornadas de concertacion y socializacion con la comunidad educativa y autoridades indigenas y apoyo logistico en dicho evento. En cumplimiento al contrato estatal suscrito con la gobernacion del departamento del chocó - identificado con la nomenclatura 0009/2019 que tiene por objeto la administracion de la prestacion del servicio educativo para comunidades indigenas en el marco del decreto 2500 de 2010 y 1075 de 2015,</t>
  </si>
  <si>
    <t>CONSEJO COMUNITARIO DE BOCA DE PEPE</t>
  </si>
  <si>
    <t>07</t>
  </si>
  <si>
    <t>Fortalecimiento en la Atencion prestada en la primera infancia a niños, niñas de cero a 5 años, mujeres gestantes y lactantes, en las comunidades de Boca de Pepe, Buchua y Sivirá</t>
  </si>
  <si>
    <t>005-2019</t>
  </si>
  <si>
    <t>Mejoramiento de la calidad de vida de 462 familias de las comunidades De Boraudo, La Vuelta, Cuaitadó mediante el desarrollo de talleres y jornadas en familia, que promuevan la alimentación, nutrición, hábitos y estilos de vida saludables en las niñas, niños y mujeres gestantes, en atención a la primera infancia el municipio de Lloro -Consejo Comunitario Integral COCOILLOS.</t>
  </si>
  <si>
    <t>039</t>
  </si>
  <si>
    <t>Insentivar habitos de vida saludable y de autocuidado metiante acciones de educaciones, alimentaria, nutricional y de aseo personal a 120 familias en las comunidades indigenas de puerto alegre, el morro, divisa pertenencientes al resguardo indigena del rio nauca, alto baudo chocó</t>
  </si>
  <si>
    <t>380</t>
  </si>
  <si>
    <t>Implementar iniciativas productivas comunitarias para mejorar la seguridad alimentaria nutricional de 80 familias de las comunidades de Nauca, Puerto Valencia, Chigorodo, Municipio Alto Baudo, como estrategia de afianzamiento de las capacidades locales y permanencia dentro de su territorio, durante el periodo comprendido.</t>
  </si>
  <si>
    <t>206</t>
  </si>
  <si>
    <t>Mejorar el nivel nutricional en las comunidades afrodescendientes de Siviru y Dotenedo mediante el fortalecimiento de sus sistemas productivos, consumo de alimentos y el rescate del saber ancestral propio de sus territorios.</t>
  </si>
  <si>
    <t>CONSEJO COMUNITARIO LOCAL BAUDOSITO</t>
  </si>
  <si>
    <t>027</t>
  </si>
  <si>
    <t>Atendender un proceso de promocion de habitos del Autocuidado y estilos de vida saludable en niños, niñas, adolescentes y adulto mayor de las comunidades del Medio Baudó</t>
  </si>
  <si>
    <t>CONSEJO COMUNITARIO PUERTO MELÚ</t>
  </si>
  <si>
    <t>075</t>
  </si>
  <si>
    <t>Generar y desarrollar la propuesta pedagogica propias, para el desarrollo integral de los niños y niñas.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</si>
  <si>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</si>
  <si>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2021-27-10001034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</si>
</sst>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55" zoomScaleNormal="55" zoomScaleSheetLayoutView="40" zoomScalePageLayoutView="40" workbookViewId="0">
      <selection activeCell="J24" sqref="J24"/>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3" t="s">
        <v>2654</v>
      </c>
      <c r="D2" s="204"/>
      <c r="E2" s="204"/>
      <c r="F2" s="204"/>
      <c r="G2" s="204"/>
      <c r="H2" s="204"/>
      <c r="I2" s="204"/>
      <c r="J2" s="204"/>
      <c r="K2" s="204"/>
      <c r="L2" s="179" t="s">
        <v>2640</v>
      </c>
      <c r="M2" s="179"/>
      <c r="N2" s="187" t="s">
        <v>2641</v>
      </c>
      <c r="O2" s="188"/>
    </row>
    <row r="3" spans="1:20" ht="33" customHeight="1" x14ac:dyDescent="0.3">
      <c r="A3" s="9"/>
      <c r="B3" s="8"/>
      <c r="C3" s="205"/>
      <c r="D3" s="206"/>
      <c r="E3" s="206"/>
      <c r="F3" s="206"/>
      <c r="G3" s="206"/>
      <c r="H3" s="206"/>
      <c r="I3" s="206"/>
      <c r="J3" s="206"/>
      <c r="K3" s="206"/>
      <c r="L3" s="189" t="s">
        <v>1</v>
      </c>
      <c r="M3" s="189"/>
      <c r="N3" s="189" t="s">
        <v>2642</v>
      </c>
      <c r="O3" s="191"/>
    </row>
    <row r="4" spans="1:20" ht="24.75" customHeight="1" thickBot="1" x14ac:dyDescent="0.35">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2726</v>
      </c>
      <c r="D15" s="35"/>
      <c r="E15" s="35"/>
      <c r="F15" s="5"/>
      <c r="G15" s="32" t="s">
        <v>1168</v>
      </c>
      <c r="H15" s="103" t="s">
        <v>628</v>
      </c>
      <c r="I15" s="32" t="s">
        <v>2624</v>
      </c>
      <c r="J15" s="108" t="s">
        <v>2626</v>
      </c>
      <c r="L15" s="209" t="s">
        <v>8</v>
      </c>
      <c r="M15" s="209"/>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80" t="s">
        <v>21</v>
      </c>
      <c r="B17" s="181"/>
      <c r="C17" s="181"/>
      <c r="D17" s="181"/>
      <c r="E17" s="181"/>
      <c r="F17" s="181"/>
      <c r="G17" s="181"/>
      <c r="H17" s="180" t="s">
        <v>12</v>
      </c>
      <c r="I17" s="181"/>
      <c r="J17" s="181"/>
      <c r="K17" s="181"/>
      <c r="L17" s="181"/>
      <c r="M17" s="181"/>
      <c r="N17" s="181"/>
      <c r="O17" s="182"/>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3">
      <c r="A20" s="9"/>
      <c r="B20" s="109">
        <v>900666427</v>
      </c>
      <c r="C20" s="5"/>
      <c r="D20" s="73"/>
      <c r="E20" s="5"/>
      <c r="F20" s="5"/>
      <c r="G20" s="5"/>
      <c r="H20" s="186"/>
      <c r="I20" s="149" t="s">
        <v>628</v>
      </c>
      <c r="J20" s="150" t="s">
        <v>654</v>
      </c>
      <c r="K20" s="151">
        <v>973855050</v>
      </c>
      <c r="L20" s="152"/>
      <c r="M20" s="152">
        <v>44561</v>
      </c>
      <c r="N20" s="135">
        <f>+(M20-L20)/30</f>
        <v>1485.3666666666666</v>
      </c>
      <c r="O20" s="138"/>
      <c r="U20" s="134"/>
      <c r="V20" s="105">
        <f ca="1">NOW()</f>
        <v>44192.707374768521</v>
      </c>
      <c r="W20" s="105">
        <f ca="1">NOW()</f>
        <v>44192.707374768521</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3">
      <c r="A30" s="9"/>
      <c r="B30" s="71"/>
      <c r="C30" s="5"/>
      <c r="D30" s="5"/>
      <c r="E30" s="5"/>
      <c r="F30" s="5"/>
      <c r="G30" s="5"/>
      <c r="H30" s="70"/>
      <c r="I30" s="149"/>
      <c r="J30" s="150"/>
      <c r="K30" s="151"/>
      <c r="L30" s="152"/>
      <c r="M30" s="152"/>
      <c r="N30" s="136">
        <f t="shared" si="1"/>
        <v>0</v>
      </c>
      <c r="O30" s="139"/>
    </row>
    <row r="31" spans="1:23" ht="30" customHeight="1" outlineLevel="1" x14ac:dyDescent="0.3">
      <c r="A31" s="9"/>
      <c r="B31" s="71"/>
      <c r="C31" s="5"/>
      <c r="D31" s="5"/>
      <c r="E31" s="5"/>
      <c r="F31" s="5"/>
      <c r="G31" s="5"/>
      <c r="H31" s="70"/>
      <c r="I31" s="149"/>
      <c r="J31" s="150"/>
      <c r="K31" s="151"/>
      <c r="L31" s="152"/>
      <c r="M31" s="152"/>
      <c r="N31" s="136">
        <f t="shared" si="1"/>
        <v>0</v>
      </c>
      <c r="O31" s="139"/>
    </row>
    <row r="32" spans="1:23" ht="30" customHeight="1" outlineLevel="1" x14ac:dyDescent="0.3">
      <c r="A32" s="9"/>
      <c r="B32" s="71"/>
      <c r="C32" s="5"/>
      <c r="D32" s="5"/>
      <c r="E32" s="5"/>
      <c r="F32" s="5"/>
      <c r="G32" s="5"/>
      <c r="H32" s="70"/>
      <c r="I32" s="149"/>
      <c r="J32" s="150"/>
      <c r="K32" s="151"/>
      <c r="L32" s="152"/>
      <c r="M32" s="152"/>
      <c r="N32" s="136">
        <f t="shared" si="1"/>
        <v>0</v>
      </c>
      <c r="O32" s="139"/>
    </row>
    <row r="33" spans="1:16" ht="30" customHeight="1" outlineLevel="1" x14ac:dyDescent="0.3">
      <c r="A33" s="9"/>
      <c r="B33" s="71"/>
      <c r="C33" s="5"/>
      <c r="D33" s="5"/>
      <c r="E33" s="5"/>
      <c r="F33" s="5"/>
      <c r="G33" s="5"/>
      <c r="H33" s="70"/>
      <c r="I33" s="149"/>
      <c r="J33" s="150"/>
      <c r="K33" s="151"/>
      <c r="L33" s="152"/>
      <c r="M33" s="152"/>
      <c r="N33" s="136">
        <f t="shared" si="1"/>
        <v>0</v>
      </c>
      <c r="O33" s="139"/>
    </row>
    <row r="34" spans="1:16" ht="30" customHeight="1" outlineLevel="1" x14ac:dyDescent="0.3">
      <c r="A34" s="9"/>
      <c r="B34" s="71"/>
      <c r="C34" s="5"/>
      <c r="D34" s="5"/>
      <c r="E34" s="5"/>
      <c r="F34" s="5"/>
      <c r="G34" s="5"/>
      <c r="H34" s="70"/>
      <c r="I34" s="149"/>
      <c r="J34" s="150"/>
      <c r="K34" s="151"/>
      <c r="L34" s="152"/>
      <c r="M34" s="152"/>
      <c r="N34" s="136">
        <f t="shared" si="0"/>
        <v>0</v>
      </c>
      <c r="O34" s="139"/>
    </row>
    <row r="35" spans="1:16" ht="30" customHeight="1" outlineLevel="1" x14ac:dyDescent="0.3">
      <c r="A35" s="9"/>
      <c r="B35" s="71"/>
      <c r="C35" s="5"/>
      <c r="D35" s="5"/>
      <c r="E35" s="5"/>
      <c r="F35" s="5"/>
      <c r="G35" s="5"/>
      <c r="H35" s="70"/>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9"/>
      <c r="I37" s="130"/>
      <c r="J37" s="130"/>
      <c r="K37" s="130"/>
      <c r="L37" s="130"/>
      <c r="M37" s="130"/>
      <c r="N37" s="130"/>
      <c r="O37" s="131"/>
    </row>
    <row r="38" spans="1:16" ht="21" customHeight="1" x14ac:dyDescent="0.3">
      <c r="A38" s="9"/>
      <c r="B38" s="178" t="str">
        <f>VLOOKUP(B20,EAS!A2:B1439,2,0)</f>
        <v>FUNDACION PARA EL DESARROLLO SOCIAL Y AGROAMBIENTAL DEL CHOCO</v>
      </c>
      <c r="C38" s="178"/>
      <c r="D38" s="178"/>
      <c r="E38" s="178"/>
      <c r="F38" s="178"/>
      <c r="G38" s="5"/>
      <c r="H38" s="132"/>
      <c r="I38" s="190" t="s">
        <v>7</v>
      </c>
      <c r="J38" s="190"/>
      <c r="K38" s="190"/>
      <c r="L38" s="190"/>
      <c r="M38" s="190"/>
      <c r="N38" s="190"/>
      <c r="O38" s="133"/>
    </row>
    <row r="39" spans="1:16" ht="42.9" customHeight="1" thickBot="1" x14ac:dyDescent="0.35">
      <c r="A39" s="10"/>
      <c r="B39" s="11"/>
      <c r="C39" s="11"/>
      <c r="D39" s="11"/>
      <c r="E39" s="11"/>
      <c r="F39" s="11"/>
      <c r="G39" s="11"/>
      <c r="H39" s="10"/>
      <c r="I39" s="222" t="s">
        <v>2725</v>
      </c>
      <c r="J39" s="222"/>
      <c r="K39" s="222"/>
      <c r="L39" s="222"/>
      <c r="M39" s="222"/>
      <c r="N39" s="222"/>
      <c r="O39" s="12"/>
    </row>
    <row r="40" spans="1:16" ht="15" thickBot="1" x14ac:dyDescent="0.35"/>
    <row r="41" spans="1:16" s="19" customFormat="1" ht="31.5" customHeight="1" thickBot="1" x14ac:dyDescent="0.35">
      <c r="A41" s="180" t="s">
        <v>3</v>
      </c>
      <c r="B41" s="181"/>
      <c r="C41" s="181"/>
      <c r="D41" s="181"/>
      <c r="E41" s="181"/>
      <c r="F41" s="181"/>
      <c r="G41" s="181"/>
      <c r="H41" s="181"/>
      <c r="I41" s="181"/>
      <c r="J41" s="181"/>
      <c r="K41" s="181"/>
      <c r="L41" s="181"/>
      <c r="M41" s="181"/>
      <c r="N41" s="181"/>
      <c r="O41" s="182"/>
      <c r="P41" s="76"/>
    </row>
    <row r="42" spans="1:16" ht="8.25" customHeight="1" thickBot="1" x14ac:dyDescent="0.35"/>
    <row r="43" spans="1:16" s="19" customFormat="1" ht="31.5" customHeight="1" thickBot="1" x14ac:dyDescent="0.35">
      <c r="A43" s="224" t="s">
        <v>4</v>
      </c>
      <c r="B43" s="225"/>
      <c r="C43" s="225"/>
      <c r="D43" s="225"/>
      <c r="E43" s="225"/>
      <c r="F43" s="225"/>
      <c r="G43" s="225"/>
      <c r="H43" s="225"/>
      <c r="I43" s="225"/>
      <c r="J43" s="225"/>
      <c r="K43" s="225"/>
      <c r="L43" s="225"/>
      <c r="M43" s="225"/>
      <c r="N43" s="225"/>
      <c r="O43" s="226"/>
      <c r="P43" s="76"/>
    </row>
    <row r="44" spans="1:16" ht="15" customHeight="1" x14ac:dyDescent="0.3">
      <c r="A44" s="227" t="s">
        <v>2655</v>
      </c>
      <c r="B44" s="228"/>
      <c r="C44" s="228"/>
      <c r="D44" s="228"/>
      <c r="E44" s="228"/>
      <c r="F44" s="228"/>
      <c r="G44" s="228"/>
      <c r="H44" s="228"/>
      <c r="I44" s="228"/>
      <c r="J44" s="228"/>
      <c r="K44" s="228"/>
      <c r="L44" s="228"/>
      <c r="M44" s="228"/>
      <c r="N44" s="228"/>
      <c r="O44" s="229"/>
    </row>
    <row r="45" spans="1:16" x14ac:dyDescent="0.3">
      <c r="A45" s="230"/>
      <c r="B45" s="231"/>
      <c r="C45" s="231"/>
      <c r="D45" s="231"/>
      <c r="E45" s="231"/>
      <c r="F45" s="231"/>
      <c r="G45" s="231"/>
      <c r="H45" s="231"/>
      <c r="I45" s="231"/>
      <c r="J45" s="231"/>
      <c r="K45" s="231"/>
      <c r="L45" s="231"/>
      <c r="M45" s="231"/>
      <c r="N45" s="231"/>
      <c r="O45" s="232"/>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11" t="s">
        <v>2665</v>
      </c>
      <c r="C48" s="112" t="s">
        <v>31</v>
      </c>
      <c r="D48" s="110" t="s">
        <v>2678</v>
      </c>
      <c r="E48" s="145">
        <v>42551</v>
      </c>
      <c r="F48" s="145">
        <v>42734</v>
      </c>
      <c r="G48" s="160">
        <f>IF(AND(E48&lt;&gt;"",F48&lt;&gt;""),((F48-E48)/30),"")</f>
        <v>6.1</v>
      </c>
      <c r="H48" s="114" t="s">
        <v>2679</v>
      </c>
      <c r="I48" s="113" t="s">
        <v>628</v>
      </c>
      <c r="J48" s="113" t="s">
        <v>632</v>
      </c>
      <c r="K48" s="116">
        <v>191167114</v>
      </c>
      <c r="L48" s="115" t="s">
        <v>1148</v>
      </c>
      <c r="M48" s="117">
        <v>1</v>
      </c>
      <c r="N48" s="115" t="s">
        <v>27</v>
      </c>
      <c r="O48" s="115" t="s">
        <v>26</v>
      </c>
      <c r="P48" s="78"/>
    </row>
    <row r="49" spans="1:16" s="6" customFormat="1" ht="24.75" customHeight="1" x14ac:dyDescent="0.3">
      <c r="A49" s="143">
        <v>2</v>
      </c>
      <c r="B49" s="111" t="s">
        <v>2665</v>
      </c>
      <c r="C49" s="112" t="s">
        <v>31</v>
      </c>
      <c r="D49" s="110" t="s">
        <v>2680</v>
      </c>
      <c r="E49" s="145">
        <v>42837</v>
      </c>
      <c r="F49" s="145">
        <v>43100</v>
      </c>
      <c r="G49" s="160">
        <f t="shared" ref="G49:G50" si="2">IF(AND(E49&lt;&gt;"",F49&lt;&gt;""),((F49-E49)/30),"")</f>
        <v>8.7666666666666675</v>
      </c>
      <c r="H49" s="122" t="s">
        <v>2679</v>
      </c>
      <c r="I49" s="113" t="s">
        <v>628</v>
      </c>
      <c r="J49" s="113" t="s">
        <v>649</v>
      </c>
      <c r="K49" s="116">
        <v>170122530</v>
      </c>
      <c r="L49" s="115" t="s">
        <v>1148</v>
      </c>
      <c r="M49" s="117">
        <v>1</v>
      </c>
      <c r="N49" s="115" t="s">
        <v>27</v>
      </c>
      <c r="O49" s="115" t="s">
        <v>26</v>
      </c>
      <c r="P49" s="78"/>
    </row>
    <row r="50" spans="1:16" s="6" customFormat="1" ht="24.75" customHeight="1" x14ac:dyDescent="0.3">
      <c r="A50" s="143">
        <v>3</v>
      </c>
      <c r="B50" s="111" t="s">
        <v>2697</v>
      </c>
      <c r="C50" s="112" t="s">
        <v>32</v>
      </c>
      <c r="D50" s="110" t="s">
        <v>2681</v>
      </c>
      <c r="E50" s="145">
        <v>42391</v>
      </c>
      <c r="F50" s="145">
        <v>42719</v>
      </c>
      <c r="G50" s="160">
        <f t="shared" si="2"/>
        <v>10.933333333333334</v>
      </c>
      <c r="H50" s="119" t="s">
        <v>2682</v>
      </c>
      <c r="I50" s="113" t="s">
        <v>628</v>
      </c>
      <c r="J50" s="113" t="s">
        <v>632</v>
      </c>
      <c r="K50" s="116">
        <v>47540000</v>
      </c>
      <c r="L50" s="115" t="s">
        <v>1148</v>
      </c>
      <c r="M50" s="117">
        <v>1</v>
      </c>
      <c r="N50" s="115" t="s">
        <v>27</v>
      </c>
      <c r="O50" s="124" t="s">
        <v>26</v>
      </c>
      <c r="P50" s="78"/>
    </row>
    <row r="51" spans="1:16" s="6" customFormat="1" ht="24.75" customHeight="1" outlineLevel="1" x14ac:dyDescent="0.3">
      <c r="A51" s="143">
        <v>4</v>
      </c>
      <c r="B51" s="122" t="s">
        <v>2696</v>
      </c>
      <c r="C51" s="124" t="s">
        <v>32</v>
      </c>
      <c r="D51" s="110" t="s">
        <v>2683</v>
      </c>
      <c r="E51" s="145">
        <v>42021</v>
      </c>
      <c r="F51" s="145">
        <v>42360</v>
      </c>
      <c r="G51" s="160">
        <f t="shared" ref="G51:G107" si="3">IF(AND(E51&lt;&gt;"",F51&lt;&gt;""),((F51-E51)/30),"")</f>
        <v>11.3</v>
      </c>
      <c r="H51" s="114" t="s">
        <v>2684</v>
      </c>
      <c r="I51" s="121" t="s">
        <v>628</v>
      </c>
      <c r="J51" s="121" t="s">
        <v>632</v>
      </c>
      <c r="K51" s="116">
        <v>35860000</v>
      </c>
      <c r="L51" s="115" t="s">
        <v>1148</v>
      </c>
      <c r="M51" s="117">
        <v>1</v>
      </c>
      <c r="N51" s="115" t="s">
        <v>27</v>
      </c>
      <c r="O51" s="124" t="s">
        <v>26</v>
      </c>
      <c r="P51" s="78"/>
    </row>
    <row r="52" spans="1:16" s="7" customFormat="1" ht="24.75" customHeight="1" outlineLevel="1" x14ac:dyDescent="0.3">
      <c r="A52" s="144">
        <v>5</v>
      </c>
      <c r="B52" s="122" t="s">
        <v>2700</v>
      </c>
      <c r="C52" s="124" t="s">
        <v>32</v>
      </c>
      <c r="D52" s="110" t="s">
        <v>2685</v>
      </c>
      <c r="E52" s="145">
        <v>43122</v>
      </c>
      <c r="F52" s="145">
        <v>43343</v>
      </c>
      <c r="G52" s="160">
        <f t="shared" si="3"/>
        <v>7.3666666666666663</v>
      </c>
      <c r="H52" s="119" t="s">
        <v>2686</v>
      </c>
      <c r="I52" s="121" t="s">
        <v>628</v>
      </c>
      <c r="J52" s="113" t="s">
        <v>636</v>
      </c>
      <c r="K52" s="116">
        <v>40000000</v>
      </c>
      <c r="L52" s="115" t="s">
        <v>1148</v>
      </c>
      <c r="M52" s="117">
        <v>1</v>
      </c>
      <c r="N52" s="115" t="s">
        <v>27</v>
      </c>
      <c r="O52" s="124" t="s">
        <v>26</v>
      </c>
      <c r="P52" s="79"/>
    </row>
    <row r="53" spans="1:16" s="7" customFormat="1" ht="24.75" customHeight="1" outlineLevel="1" x14ac:dyDescent="0.3">
      <c r="A53" s="144">
        <v>6</v>
      </c>
      <c r="B53" s="122" t="s">
        <v>2698</v>
      </c>
      <c r="C53" s="112" t="s">
        <v>32</v>
      </c>
      <c r="D53" s="110" t="s">
        <v>2687</v>
      </c>
      <c r="E53" s="145">
        <v>41730</v>
      </c>
      <c r="F53" s="145">
        <v>41973</v>
      </c>
      <c r="G53" s="160">
        <f t="shared" si="3"/>
        <v>8.1</v>
      </c>
      <c r="H53" s="119" t="s">
        <v>2688</v>
      </c>
      <c r="I53" s="113" t="s">
        <v>628</v>
      </c>
      <c r="J53" s="113" t="s">
        <v>647</v>
      </c>
      <c r="K53" s="116">
        <v>35000000</v>
      </c>
      <c r="L53" s="115" t="s">
        <v>1148</v>
      </c>
      <c r="M53" s="117">
        <v>1</v>
      </c>
      <c r="N53" s="115" t="s">
        <v>27</v>
      </c>
      <c r="O53" s="124" t="s">
        <v>26</v>
      </c>
      <c r="P53" s="79"/>
    </row>
    <row r="54" spans="1:16" s="7" customFormat="1" ht="24.75" customHeight="1" outlineLevel="1" x14ac:dyDescent="0.3">
      <c r="A54" s="144">
        <v>7</v>
      </c>
      <c r="B54" s="122" t="s">
        <v>2699</v>
      </c>
      <c r="C54" s="124" t="s">
        <v>32</v>
      </c>
      <c r="D54" s="110" t="s">
        <v>2689</v>
      </c>
      <c r="E54" s="145">
        <v>42772</v>
      </c>
      <c r="F54" s="145">
        <v>43035</v>
      </c>
      <c r="G54" s="160">
        <f t="shared" si="3"/>
        <v>8.7666666666666675</v>
      </c>
      <c r="H54" s="114" t="s">
        <v>2690</v>
      </c>
      <c r="I54" s="113" t="s">
        <v>628</v>
      </c>
      <c r="J54" s="113" t="s">
        <v>632</v>
      </c>
      <c r="K54" s="118">
        <v>30000000</v>
      </c>
      <c r="L54" s="115" t="s">
        <v>1148</v>
      </c>
      <c r="M54" s="117">
        <v>1</v>
      </c>
      <c r="N54" s="115" t="s">
        <v>27</v>
      </c>
      <c r="O54" s="124" t="s">
        <v>26</v>
      </c>
      <c r="P54" s="79"/>
    </row>
    <row r="55" spans="1:16" s="7" customFormat="1" ht="24.75" customHeight="1" outlineLevel="1" x14ac:dyDescent="0.3">
      <c r="A55" s="144">
        <v>8</v>
      </c>
      <c r="B55" s="111" t="s">
        <v>2696</v>
      </c>
      <c r="C55" s="112" t="s">
        <v>32</v>
      </c>
      <c r="D55" s="110" t="s">
        <v>2701</v>
      </c>
      <c r="E55" s="145">
        <v>41579</v>
      </c>
      <c r="F55" s="145">
        <v>41820</v>
      </c>
      <c r="G55" s="160">
        <f t="shared" si="3"/>
        <v>8.0333333333333332</v>
      </c>
      <c r="H55" s="114" t="s">
        <v>2702</v>
      </c>
      <c r="I55" s="113" t="s">
        <v>628</v>
      </c>
      <c r="J55" s="113" t="s">
        <v>632</v>
      </c>
      <c r="K55" s="118">
        <v>13000000</v>
      </c>
      <c r="L55" s="115" t="s">
        <v>1148</v>
      </c>
      <c r="M55" s="117">
        <v>1</v>
      </c>
      <c r="N55" s="115" t="s">
        <v>27</v>
      </c>
      <c r="O55" s="115" t="s">
        <v>1148</v>
      </c>
      <c r="P55" s="79"/>
    </row>
    <row r="56" spans="1:16" s="7" customFormat="1" ht="24.75" customHeight="1" outlineLevel="1" x14ac:dyDescent="0.3">
      <c r="A56" s="144">
        <v>9</v>
      </c>
      <c r="B56" s="122" t="s">
        <v>2696</v>
      </c>
      <c r="C56" s="112" t="s">
        <v>32</v>
      </c>
      <c r="D56" s="110" t="s">
        <v>2703</v>
      </c>
      <c r="E56" s="145">
        <v>43506</v>
      </c>
      <c r="F56" s="145">
        <v>43779</v>
      </c>
      <c r="G56" s="160">
        <f t="shared" si="3"/>
        <v>9.1</v>
      </c>
      <c r="H56" s="114" t="s">
        <v>2707</v>
      </c>
      <c r="I56" s="121" t="s">
        <v>628</v>
      </c>
      <c r="J56" s="121" t="s">
        <v>632</v>
      </c>
      <c r="K56" s="118">
        <v>443000000</v>
      </c>
      <c r="L56" s="115" t="s">
        <v>1148</v>
      </c>
      <c r="M56" s="117">
        <v>1</v>
      </c>
      <c r="N56" s="115" t="s">
        <v>27</v>
      </c>
      <c r="O56" s="115" t="s">
        <v>1148</v>
      </c>
      <c r="P56" s="79"/>
    </row>
    <row r="57" spans="1:16" s="7" customFormat="1" ht="24.75" customHeight="1" outlineLevel="1" x14ac:dyDescent="0.3">
      <c r="A57" s="144">
        <v>10</v>
      </c>
      <c r="B57" s="64" t="s">
        <v>2705</v>
      </c>
      <c r="C57" s="65" t="s">
        <v>32</v>
      </c>
      <c r="D57" s="63" t="s">
        <v>2704</v>
      </c>
      <c r="E57" s="145">
        <v>43191</v>
      </c>
      <c r="F57" s="145">
        <v>43434</v>
      </c>
      <c r="G57" s="160">
        <f t="shared" si="3"/>
        <v>8.1</v>
      </c>
      <c r="H57" s="64" t="s">
        <v>2706</v>
      </c>
      <c r="I57" s="63" t="s">
        <v>628</v>
      </c>
      <c r="J57" s="63" t="s">
        <v>632</v>
      </c>
      <c r="K57" s="66">
        <v>22080000</v>
      </c>
      <c r="L57" s="65" t="s">
        <v>1148</v>
      </c>
      <c r="M57" s="67">
        <v>1</v>
      </c>
      <c r="N57" s="65" t="s">
        <v>27</v>
      </c>
      <c r="O57" s="65" t="s">
        <v>1148</v>
      </c>
      <c r="P57" s="79"/>
    </row>
    <row r="58" spans="1:16" s="7" customFormat="1" ht="24.75" customHeight="1" outlineLevel="1" x14ac:dyDescent="0.3">
      <c r="A58" s="144">
        <v>11</v>
      </c>
      <c r="B58" s="64" t="s">
        <v>2708</v>
      </c>
      <c r="C58" s="65" t="s">
        <v>32</v>
      </c>
      <c r="D58" s="63" t="s">
        <v>2709</v>
      </c>
      <c r="E58" s="145">
        <v>42745</v>
      </c>
      <c r="F58" s="145">
        <v>43079</v>
      </c>
      <c r="G58" s="160">
        <f t="shared" si="3"/>
        <v>11.133333333333333</v>
      </c>
      <c r="H58" s="64" t="s">
        <v>2710</v>
      </c>
      <c r="I58" s="63" t="s">
        <v>628</v>
      </c>
      <c r="J58" s="63" t="s">
        <v>649</v>
      </c>
      <c r="K58" s="66">
        <v>80000000</v>
      </c>
      <c r="L58" s="65" t="s">
        <v>1148</v>
      </c>
      <c r="M58" s="67">
        <v>1</v>
      </c>
      <c r="N58" s="65" t="s">
        <v>27</v>
      </c>
      <c r="O58" s="65" t="s">
        <v>1148</v>
      </c>
      <c r="P58" s="79"/>
    </row>
    <row r="59" spans="1:16" s="7" customFormat="1" ht="24.75" customHeight="1" outlineLevel="1" x14ac:dyDescent="0.3">
      <c r="A59" s="144">
        <v>12</v>
      </c>
      <c r="B59" s="122" t="s">
        <v>2696</v>
      </c>
      <c r="C59" s="124" t="s">
        <v>32</v>
      </c>
      <c r="D59" s="121" t="s">
        <v>2713</v>
      </c>
      <c r="E59" s="145">
        <v>43472</v>
      </c>
      <c r="F59" s="145">
        <v>43812</v>
      </c>
      <c r="G59" s="160">
        <f t="shared" si="3"/>
        <v>11.333333333333334</v>
      </c>
      <c r="H59" s="64" t="s">
        <v>2714</v>
      </c>
      <c r="I59" s="121" t="s">
        <v>628</v>
      </c>
      <c r="J59" s="63" t="s">
        <v>632</v>
      </c>
      <c r="K59" s="66">
        <v>50000000</v>
      </c>
      <c r="L59" s="65" t="s">
        <v>1148</v>
      </c>
      <c r="M59" s="67">
        <v>1</v>
      </c>
      <c r="N59" s="65" t="s">
        <v>27</v>
      </c>
      <c r="O59" s="65" t="s">
        <v>1148</v>
      </c>
      <c r="P59" s="79"/>
    </row>
    <row r="60" spans="1:16" s="7" customFormat="1" ht="24.75" customHeight="1" outlineLevel="1" x14ac:dyDescent="0.3">
      <c r="A60" s="144">
        <v>13</v>
      </c>
      <c r="B60" s="64" t="s">
        <v>2698</v>
      </c>
      <c r="C60" s="65" t="s">
        <v>32</v>
      </c>
      <c r="D60" s="63" t="s">
        <v>2711</v>
      </c>
      <c r="E60" s="145">
        <v>43479</v>
      </c>
      <c r="F60" s="145">
        <v>43813</v>
      </c>
      <c r="G60" s="160">
        <f t="shared" si="3"/>
        <v>11.133333333333333</v>
      </c>
      <c r="H60" s="64" t="s">
        <v>2712</v>
      </c>
      <c r="I60" s="63" t="s">
        <v>628</v>
      </c>
      <c r="J60" s="63" t="s">
        <v>647</v>
      </c>
      <c r="K60" s="66">
        <v>60000000</v>
      </c>
      <c r="L60" s="65" t="s">
        <v>1148</v>
      </c>
      <c r="M60" s="67">
        <v>1</v>
      </c>
      <c r="N60" s="65" t="s">
        <v>27</v>
      </c>
      <c r="O60" s="65" t="s">
        <v>1148</v>
      </c>
      <c r="P60" s="79"/>
    </row>
    <row r="61" spans="1:16" s="7" customFormat="1" ht="24.75" customHeight="1" outlineLevel="1" x14ac:dyDescent="0.3">
      <c r="A61" s="144">
        <v>14</v>
      </c>
      <c r="B61" s="64" t="s">
        <v>2699</v>
      </c>
      <c r="C61" s="65" t="s">
        <v>31</v>
      </c>
      <c r="D61" s="63" t="s">
        <v>2715</v>
      </c>
      <c r="E61" s="145">
        <v>43101</v>
      </c>
      <c r="F61" s="145">
        <v>43434</v>
      </c>
      <c r="G61" s="160">
        <f t="shared" si="3"/>
        <v>11.1</v>
      </c>
      <c r="H61" s="64" t="s">
        <v>2716</v>
      </c>
      <c r="I61" s="121" t="s">
        <v>628</v>
      </c>
      <c r="J61" s="63" t="s">
        <v>632</v>
      </c>
      <c r="K61" s="66">
        <v>60000000</v>
      </c>
      <c r="L61" s="124" t="s">
        <v>1148</v>
      </c>
      <c r="M61" s="117">
        <v>1</v>
      </c>
      <c r="N61" s="124" t="s">
        <v>27</v>
      </c>
      <c r="O61" s="124" t="s">
        <v>1148</v>
      </c>
      <c r="P61" s="79"/>
    </row>
    <row r="62" spans="1:16" s="7" customFormat="1" ht="24.75" customHeight="1" outlineLevel="1" x14ac:dyDescent="0.3">
      <c r="A62" s="144">
        <v>15</v>
      </c>
      <c r="B62" s="122" t="s">
        <v>2700</v>
      </c>
      <c r="C62" s="65" t="s">
        <v>32</v>
      </c>
      <c r="D62" s="63" t="s">
        <v>2717</v>
      </c>
      <c r="E62" s="145">
        <v>43871</v>
      </c>
      <c r="F62" s="145">
        <v>44022</v>
      </c>
      <c r="G62" s="160">
        <f t="shared" si="3"/>
        <v>5.0333333333333332</v>
      </c>
      <c r="H62" s="64" t="s">
        <v>2718</v>
      </c>
      <c r="I62" s="121" t="s">
        <v>628</v>
      </c>
      <c r="J62" s="63" t="s">
        <v>636</v>
      </c>
      <c r="K62" s="66">
        <v>45000000</v>
      </c>
      <c r="L62" s="124" t="s">
        <v>1148</v>
      </c>
      <c r="M62" s="117">
        <v>1</v>
      </c>
      <c r="N62" s="124" t="s">
        <v>27</v>
      </c>
      <c r="O62" s="124" t="s">
        <v>1148</v>
      </c>
      <c r="P62" s="79"/>
    </row>
    <row r="63" spans="1:16" s="7" customFormat="1" ht="24.75" customHeight="1" outlineLevel="1" x14ac:dyDescent="0.3">
      <c r="A63" s="144">
        <v>16</v>
      </c>
      <c r="B63" s="64" t="s">
        <v>2719</v>
      </c>
      <c r="C63" s="65" t="s">
        <v>31</v>
      </c>
      <c r="D63" s="63" t="s">
        <v>2720</v>
      </c>
      <c r="E63" s="145">
        <v>42402</v>
      </c>
      <c r="F63" s="145">
        <v>42677</v>
      </c>
      <c r="G63" s="160">
        <f t="shared" si="3"/>
        <v>9.1666666666666661</v>
      </c>
      <c r="H63" s="64" t="s">
        <v>2721</v>
      </c>
      <c r="I63" s="121" t="s">
        <v>628</v>
      </c>
      <c r="J63" s="63" t="s">
        <v>649</v>
      </c>
      <c r="K63" s="66">
        <v>80000000</v>
      </c>
      <c r="L63" s="124" t="s">
        <v>1148</v>
      </c>
      <c r="M63" s="117">
        <v>1</v>
      </c>
      <c r="N63" s="124" t="s">
        <v>27</v>
      </c>
      <c r="O63" s="124" t="s">
        <v>1148</v>
      </c>
      <c r="P63" s="79"/>
    </row>
    <row r="64" spans="1:16" s="7" customFormat="1" ht="24.75" customHeight="1" outlineLevel="1" x14ac:dyDescent="0.3">
      <c r="A64" s="144">
        <v>17</v>
      </c>
      <c r="B64" s="64" t="s">
        <v>2722</v>
      </c>
      <c r="C64" s="65" t="s">
        <v>31</v>
      </c>
      <c r="D64" s="63" t="s">
        <v>2723</v>
      </c>
      <c r="E64" s="145">
        <v>42066</v>
      </c>
      <c r="F64" s="145">
        <v>42342</v>
      </c>
      <c r="G64" s="160">
        <f t="shared" si="3"/>
        <v>9.1999999999999993</v>
      </c>
      <c r="H64" s="64" t="s">
        <v>2724</v>
      </c>
      <c r="I64" s="121" t="s">
        <v>628</v>
      </c>
      <c r="J64" s="121" t="s">
        <v>649</v>
      </c>
      <c r="K64" s="66">
        <v>80000000</v>
      </c>
      <c r="L64" s="124" t="s">
        <v>1148</v>
      </c>
      <c r="M64" s="117">
        <v>1</v>
      </c>
      <c r="N64" s="124" t="s">
        <v>27</v>
      </c>
      <c r="O64" s="124" t="s">
        <v>1148</v>
      </c>
      <c r="P64" s="79"/>
    </row>
    <row r="65" spans="1:16" s="7" customFormat="1" ht="24.75" customHeight="1" outlineLevel="1" x14ac:dyDescent="0.3">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3">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3">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3">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3">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3">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3">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3">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3">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3">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3">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3">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3">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3">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3">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3">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3">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3">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3">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3">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3">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3">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3">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3">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3">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3">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3">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3">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3">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3">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3">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3">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3">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3">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3">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3">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3">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3">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3">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3">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3">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3">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3">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4" t="s">
        <v>2633</v>
      </c>
      <c r="B109" s="225"/>
      <c r="C109" s="225"/>
      <c r="D109" s="225"/>
      <c r="E109" s="225"/>
      <c r="F109" s="225"/>
      <c r="G109" s="225"/>
      <c r="H109" s="225"/>
      <c r="I109" s="225"/>
      <c r="J109" s="225"/>
      <c r="K109" s="225"/>
      <c r="L109" s="225"/>
      <c r="M109" s="225"/>
      <c r="N109" s="225"/>
      <c r="O109" s="226"/>
      <c r="P109" s="76"/>
    </row>
    <row r="110" spans="1:16" ht="15" customHeight="1" x14ac:dyDescent="0.3">
      <c r="A110" s="227" t="s">
        <v>2656</v>
      </c>
      <c r="B110" s="228"/>
      <c r="C110" s="228"/>
      <c r="D110" s="228"/>
      <c r="E110" s="228"/>
      <c r="F110" s="228"/>
      <c r="G110" s="228"/>
      <c r="H110" s="228"/>
      <c r="I110" s="228"/>
      <c r="J110" s="228"/>
      <c r="K110" s="228"/>
      <c r="L110" s="228"/>
      <c r="M110" s="228"/>
      <c r="N110" s="228"/>
      <c r="O110" s="229"/>
    </row>
    <row r="111" spans="1:16" ht="15" thickBot="1" x14ac:dyDescent="0.3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5">
      <c r="I112" s="237" t="s">
        <v>9</v>
      </c>
      <c r="J112" s="238"/>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t="s">
        <v>2676</v>
      </c>
      <c r="E114" s="145">
        <v>44045</v>
      </c>
      <c r="F114" s="145">
        <v>44195</v>
      </c>
      <c r="G114" s="160">
        <f>IF(AND(E114&lt;&gt;"",F114&lt;&gt;""),((F114-E114)/30),"")</f>
        <v>5</v>
      </c>
      <c r="H114" s="122"/>
      <c r="I114" s="121" t="s">
        <v>628</v>
      </c>
      <c r="J114" s="121" t="s">
        <v>657</v>
      </c>
      <c r="K114" s="123">
        <v>120000000</v>
      </c>
      <c r="L114" s="100">
        <f>+IF(AND(K114&gt;0,O114="Ejecución"),(K114/877802)*Tabla28[[#This Row],[% participación]],IF(AND(K114&gt;0,O114&lt;&gt;"Ejecución"),"-",""))</f>
        <v>136.70508839123173</v>
      </c>
      <c r="M114" s="124" t="s">
        <v>1148</v>
      </c>
      <c r="N114" s="173">
        <v>1</v>
      </c>
      <c r="O114" s="162" t="s">
        <v>1150</v>
      </c>
      <c r="P114" s="78"/>
    </row>
    <row r="115" spans="1:16" s="6" customFormat="1" ht="24.75" customHeight="1" x14ac:dyDescent="0.3">
      <c r="A115" s="143">
        <v>2</v>
      </c>
      <c r="B115" s="161" t="s">
        <v>2665</v>
      </c>
      <c r="C115" s="163" t="s">
        <v>31</v>
      </c>
      <c r="D115" s="63" t="s">
        <v>2677</v>
      </c>
      <c r="E115" s="145">
        <v>44045</v>
      </c>
      <c r="F115" s="145">
        <v>44195</v>
      </c>
      <c r="G115" s="160">
        <f t="shared" ref="G115:G116" si="4">IF(AND(E115&lt;&gt;"",F115&lt;&gt;""),((F115-E115)/30),"")</f>
        <v>5</v>
      </c>
      <c r="H115" s="64"/>
      <c r="I115" s="63" t="s">
        <v>628</v>
      </c>
      <c r="J115" s="63" t="s">
        <v>635</v>
      </c>
      <c r="K115" s="68">
        <v>161000000</v>
      </c>
      <c r="L115" s="100">
        <f>+IF(AND(K115&gt;0,O115="Ejecución"),(K115/877802)*Tabla28[[#This Row],[% participación]],IF(AND(K115&gt;0,O115&lt;&gt;"Ejecución"),"-",""))</f>
        <v>183.41266025823592</v>
      </c>
      <c r="M115" s="65" t="s">
        <v>1148</v>
      </c>
      <c r="N115" s="173">
        <v>1</v>
      </c>
      <c r="O115" s="162" t="s">
        <v>1150</v>
      </c>
      <c r="P115" s="78"/>
    </row>
    <row r="116" spans="1:16" s="6" customFormat="1" ht="24.75" customHeight="1" x14ac:dyDescent="0.3">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3">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3">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3">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3">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46" t="s">
        <v>2643</v>
      </c>
      <c r="J167" s="247"/>
      <c r="K167" s="247"/>
      <c r="L167" s="247"/>
      <c r="M167" s="247"/>
      <c r="N167" s="247"/>
      <c r="O167" s="248"/>
      <c r="U167" s="51"/>
    </row>
    <row r="168" spans="1:28" x14ac:dyDescent="0.3">
      <c r="A168" s="9"/>
      <c r="B168" s="223" t="s">
        <v>2658</v>
      </c>
      <c r="C168" s="223"/>
      <c r="D168" s="223"/>
      <c r="E168" s="8"/>
      <c r="F168" s="5"/>
      <c r="H168" s="81" t="s">
        <v>2657</v>
      </c>
      <c r="I168" s="246"/>
      <c r="J168" s="247"/>
      <c r="K168" s="247"/>
      <c r="L168" s="247"/>
      <c r="M168" s="247"/>
      <c r="N168" s="247"/>
      <c r="O168" s="248"/>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0" t="s">
        <v>2668</v>
      </c>
      <c r="B172" s="181"/>
      <c r="C172" s="181"/>
      <c r="D172" s="181"/>
      <c r="E172" s="181"/>
      <c r="F172" s="181"/>
      <c r="G172" s="181"/>
      <c r="H172" s="181"/>
      <c r="I172" s="181"/>
      <c r="J172" s="181"/>
      <c r="K172" s="181"/>
      <c r="L172" s="181"/>
      <c r="M172" s="181"/>
      <c r="N172" s="181"/>
      <c r="O172" s="182"/>
      <c r="P172" s="76"/>
    </row>
    <row r="173" spans="1:28" ht="15" customHeight="1" x14ac:dyDescent="0.3">
      <c r="A173" s="195" t="s">
        <v>2674</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4" x14ac:dyDescent="0.3">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4" x14ac:dyDescent="0.3">
      <c r="A179" s="9"/>
      <c r="B179" s="221" t="s">
        <v>2669</v>
      </c>
      <c r="C179" s="221"/>
      <c r="D179" s="221"/>
      <c r="E179" s="171">
        <v>0.02</v>
      </c>
      <c r="F179" s="170">
        <v>0.03</v>
      </c>
      <c r="G179" s="165">
        <f>IF(F179&gt;0,SUM(E179+F179),"")</f>
        <v>0.05</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4"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0.05</v>
      </c>
      <c r="D185" s="91" t="s">
        <v>2628</v>
      </c>
      <c r="E185" s="94">
        <f>+(C185*SUM(K20:K35))</f>
        <v>48692752.5</v>
      </c>
      <c r="F185" s="92"/>
      <c r="G185" s="93"/>
      <c r="H185" s="88"/>
      <c r="I185" s="90" t="s">
        <v>2627</v>
      </c>
      <c r="J185" s="166">
        <f>+SUM(M179:M183)</f>
        <v>0.02</v>
      </c>
      <c r="K185" s="202" t="s">
        <v>2628</v>
      </c>
      <c r="L185" s="202"/>
      <c r="M185" s="94">
        <f>+J185*(SUM(K20:K35))</f>
        <v>19477101</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180" t="s">
        <v>18</v>
      </c>
      <c r="B188" s="181"/>
      <c r="C188" s="181"/>
      <c r="D188" s="181"/>
      <c r="E188" s="181"/>
      <c r="F188" s="181"/>
      <c r="G188" s="181"/>
      <c r="H188" s="181"/>
      <c r="I188" s="181"/>
      <c r="J188" s="181"/>
      <c r="K188" s="181"/>
      <c r="L188" s="181"/>
      <c r="M188" s="181"/>
      <c r="N188" s="181"/>
      <c r="O188" s="182"/>
      <c r="P188" s="76"/>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236" t="s">
        <v>2636</v>
      </c>
      <c r="C192" s="236"/>
      <c r="E192" s="5" t="s">
        <v>20</v>
      </c>
      <c r="H192" s="26" t="s">
        <v>24</v>
      </c>
      <c r="J192" s="5" t="s">
        <v>2637</v>
      </c>
      <c r="K192" s="5"/>
      <c r="M192" s="5"/>
      <c r="N192" s="5"/>
      <c r="O192" s="8"/>
      <c r="Q192" s="154"/>
      <c r="R192" s="155"/>
      <c r="S192" s="155"/>
      <c r="T192" s="154"/>
    </row>
    <row r="193" spans="1:18" x14ac:dyDescent="0.3">
      <c r="A193" s="9"/>
      <c r="C193" s="125">
        <v>42510</v>
      </c>
      <c r="D193" s="5"/>
      <c r="E193" s="126">
        <v>580</v>
      </c>
      <c r="F193" s="5"/>
      <c r="G193" s="5"/>
      <c r="H193" s="147" t="s">
        <v>2691</v>
      </c>
      <c r="J193" s="5"/>
      <c r="K193" s="127">
        <v>42551</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0" t="s">
        <v>29</v>
      </c>
      <c r="B197" s="181"/>
      <c r="C197" s="181"/>
      <c r="D197" s="181"/>
      <c r="E197" s="181"/>
      <c r="F197" s="181"/>
      <c r="G197" s="181"/>
      <c r="H197" s="181"/>
      <c r="I197" s="181"/>
      <c r="J197" s="181"/>
      <c r="K197" s="181"/>
      <c r="L197" s="181"/>
      <c r="M197" s="181"/>
      <c r="N197" s="181"/>
      <c r="O197" s="182"/>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194" t="s">
        <v>2659</v>
      </c>
      <c r="C199" s="194"/>
      <c r="D199" s="194"/>
      <c r="E199" s="194"/>
      <c r="F199" s="194"/>
      <c r="G199" s="194"/>
      <c r="H199" s="194"/>
      <c r="I199" s="194"/>
      <c r="J199" s="194"/>
      <c r="K199" s="194"/>
      <c r="L199" s="194"/>
      <c r="M199" s="194"/>
      <c r="N199" s="194"/>
      <c r="O199" s="8"/>
    </row>
    <row r="200" spans="1:18" x14ac:dyDescent="0.3">
      <c r="A200" s="9"/>
      <c r="B200" s="233"/>
      <c r="C200" s="233"/>
      <c r="D200" s="233"/>
      <c r="E200" s="233"/>
      <c r="F200" s="233"/>
      <c r="G200" s="233"/>
      <c r="H200" s="233"/>
      <c r="I200" s="233"/>
      <c r="J200" s="233"/>
      <c r="K200" s="233"/>
      <c r="L200" s="233"/>
      <c r="M200" s="233"/>
      <c r="N200" s="233"/>
      <c r="O200" s="8"/>
    </row>
    <row r="201" spans="1:18" x14ac:dyDescent="0.3">
      <c r="A201" s="9"/>
      <c r="B201" s="234" t="s">
        <v>2648</v>
      </c>
      <c r="C201" s="235"/>
      <c r="D201" s="235"/>
      <c r="E201" s="235"/>
      <c r="F201" s="235"/>
      <c r="G201" s="235"/>
      <c r="H201" s="235"/>
      <c r="I201" s="235"/>
      <c r="J201" s="235"/>
      <c r="K201" s="235"/>
      <c r="L201" s="235"/>
      <c r="M201" s="235"/>
      <c r="N201" s="23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8" t="s">
        <v>2695</v>
      </c>
      <c r="J211" s="27" t="s">
        <v>2622</v>
      </c>
      <c r="K211" s="148" t="s">
        <v>2694</v>
      </c>
      <c r="L211" s="21"/>
      <c r="M211" s="21"/>
      <c r="N211" s="21"/>
      <c r="O211" s="8"/>
    </row>
    <row r="212" spans="1:15" x14ac:dyDescent="0.3">
      <c r="A212" s="9"/>
      <c r="B212" s="27" t="s">
        <v>2619</v>
      </c>
      <c r="C212" s="147" t="s">
        <v>2691</v>
      </c>
      <c r="D212" s="21"/>
      <c r="G212" s="27" t="s">
        <v>2621</v>
      </c>
      <c r="H212" s="148" t="s">
        <v>2692</v>
      </c>
      <c r="J212" s="27" t="s">
        <v>2623</v>
      </c>
      <c r="K212" s="147" t="s">
        <v>2693</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_HcM_</cp:lastModifiedBy>
  <cp:lastPrinted>2020-11-20T15:12:35Z</cp:lastPrinted>
  <dcterms:created xsi:type="dcterms:W3CDTF">2020-10-14T21:57:42Z</dcterms:created>
  <dcterms:modified xsi:type="dcterms:W3CDTF">2020-12-27T21:58:47Z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