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<sst xmlns="http://schemas.openxmlformats.org/spreadsheetml/2006/main" count="4488" uniqueCount="2725">
  <si>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</si>
  <si>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</si>
  <si>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</si>
  <si>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</si>
  <si>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</si>
  <si>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</si>
  <si>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</si>
  <si>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</si>
  <si>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</si>
  <si>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</si>
  <si>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</si>
  <si>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</si>
  <si>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</si>
  <si>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</si>
  <si>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</si>
  <si>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</si>
  <si>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</si>
  <si>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</si>
  <si>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</si>
  <si>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</si>
  <si>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</si>
  <si>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</si>
  <si>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</si>
  <si>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</si>
  <si>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</si>
  <si>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</si>
  <si>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</si>
  <si>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</si>
  <si>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</si>
  <si>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</si>
  <si>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</si>
  <si>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</si>
  <si>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</si>
  <si>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</si>
  <si>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</si>
  <si>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</si>
  <si>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</si>
  <si>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</si>
  <si>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</si>
  <si>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</si>
  <si>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</si>
  <si>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</si>
  <si>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</si>
  <si>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</si>
  <si>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</si>
  <si>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</si>
  <si>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</si>
  <si>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</si>
  <si>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</si>
  <si>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</si>
  <si>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</si>
  <si>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</si>
  <si>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</si>
  <si>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</si>
  <si>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</si>
  <si>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</si>
  <si>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</si>
  <si>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</si>
  <si>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</si>
  <si>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</si>
  <si>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</si>
  <si>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</si>
  <si>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</si>
  <si>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</si>
  <si>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</si>
  <si>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</si>
  <si>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</si>
  <si>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</si>
  <si>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</si>
  <si>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</si>
  <si>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</si>
  <si>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</si>
  <si>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</si>
  <si>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</si>
  <si>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</si>
  <si>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</si>
  <si>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</si>
  <si>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</si>
  <si>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</si>
  <si>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</si>
  <si>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</si>
  <si>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</si>
  <si>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</si>
  <si>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</si>
  <si>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</si>
  <si>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</si>
  <si>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</si>
  <si>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</si>
  <si>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</si>
  <si>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</si>
  <si>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</si>
  <si>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</si>
  <si>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</si>
  <si>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</si>
  <si>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</si>
  <si>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</si>
  <si>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</si>
  <si>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</si>
  <si>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</si>
  <si>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</si>
  <si>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</si>
  <si>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</si>
  <si>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</si>
  <si>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</si>
  <si>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</si>
  <si>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</si>
  <si>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</si>
  <si>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</si>
  <si>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</si>
  <si>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</si>
  <si>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</si>
  <si>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</si>
  <si>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</si>
  <si>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</si>
  <si>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</si>
  <si>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</si>
  <si>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</si>
  <si>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</si>
  <si>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</si>
  <si>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</si>
  <si>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</si>
  <si>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</si>
  <si>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</si>
  <si>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</si>
  <si>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</si>
  <si>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</si>
  <si>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</si>
  <si>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</si>
  <si>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</si>
  <si>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</si>
  <si>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</si>
  <si>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</si>
  <si>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</si>
  <si>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</si>
  <si>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</si>
  <si>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</si>
  <si>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</si>
  <si>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</si>
  <si>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</si>
  <si>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</si>
  <si>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</si>
  <si>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</si>
  <si>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</si>
  <si>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</si>
  <si>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</si>
  <si>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</si>
  <si>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</si>
  <si>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</si>
  <si>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</si>
  <si>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</si>
  <si>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</si>
  <si>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</si>
  <si>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</si>
  <si>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</si>
  <si>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</si>
  <si>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</si>
  <si>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</si>
  <si>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</si>
  <si>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</si>
  <si>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</si>
  <si>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</si>
  <si>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</si>
  <si>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</si>
  <si>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</si>
  <si>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</si>
  <si>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</si>
  <si>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</si>
  <si>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</si>
  <si>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</si>
  <si>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</si>
  <si>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</si>
  <si>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</si>
  <si>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</si>
  <si>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</si>
  <si>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</si>
  <si>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</si>
  <si>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</si>
  <si>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</si>
  <si>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</si>
  <si>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</si>
  <si>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</si>
  <si>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</si>
  <si>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</si>
  <si>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</si>
  <si>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</si>
  <si>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</si>
  <si>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</si>
  <si>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</si>
  <si>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</si>
  <si>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</si>
  <si>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</si>
  <si>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</si>
  <si>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</si>
  <si>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</si>
  <si>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</si>
  <si>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</si>
  <si>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</si>
  <si>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</si>
  <si>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</si>
  <si>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</si>
  <si>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</si>
  <si>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</si>
  <si>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</si>
  <si>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</si>
  <si>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</si>
  <si>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</si>
  <si>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</si>
  <si>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</si>
  <si>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</si>
  <si>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</si>
  <si>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</si>
  <si>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</si>
  <si>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</si>
  <si>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</si>
  <si>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</si>
  <si>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</si>
  <si>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</si>
  <si>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</si>
  <si>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</si>
  <si>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</si>
  <si>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</si>
  <si>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</si>
  <si>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</si>
  <si>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</si>
  <si>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</si>
  <si>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</si>
  <si>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</si>
  <si>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</si>
  <si>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</si>
  <si>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</si>
  <si>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</si>
  <si>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</si>
  <si>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</si>
  <si>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</si>
  <si>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</si>
  <si>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</si>
  <si>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</si>
  <si>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</si>
  <si>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</si>
  <si>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</si>
  <si>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</si>
  <si>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</si>
  <si>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</si>
  <si>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</si>
  <si>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</si>
  <si>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</si>
  <si>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</si>
  <si>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</si>
  <si>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</si>
  <si>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</si>
  <si>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</si>
  <si>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</si>
  <si>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</si>
  <si>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</si>
  <si>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</si>
  <si>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</si>
  <si>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</si>
  <si>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</si>
  <si>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</si>
  <si>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</si>
  <si>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</si>
  <si>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</si>
  <si>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</si>
  <si>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</si>
  <si>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</si>
  <si>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</si>
  <si>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</si>
  <si>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</si>
  <si>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</si>
  <si>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</si>
  <si>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</si>
  <si>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</si>
  <si>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</si>
  <si>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</si>
  <si>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</si>
  <si>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</si>
  <si>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</si>
  <si>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</si>
  <si>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</si>
  <si>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</si>
  <si>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</si>
  <si>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</si>
  <si>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</si>
  <si>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</si>
  <si>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</si>
  <si>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</si>
  <si>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</si>
  <si>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</si>
  <si>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</si>
  <si>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</si>
  <si>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</si>
  <si>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</si>
  <si>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</si>
  <si>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</si>
  <si>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</si>
  <si>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</si>
  <si>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</si>
  <si>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</si>
  <si>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</si>
  <si>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</si>
  <si>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</si>
  <si>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</si>
  <si>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</si>
  <si>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</si>
  <si>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</si>
  <si>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</si>
  <si>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</si>
  <si>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</si>
  <si>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</si>
  <si>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</si>
  <si>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</si>
  <si>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</si>
  <si>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</si>
  <si>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</si>
  <si>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</si>
  <si>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</si>
  <si>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</si>
  <si>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</si>
  <si>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</si>
  <si>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</si>
  <si>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</si>
  <si>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</si>
  <si>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</si>
  <si>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</si>
  <si>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</si>
  <si>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</si>
  <si>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</si>
  <si>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</si>
  <si>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</si>
  <si>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</si>
  <si>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</si>
  <si>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</si>
  <si>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</si>
  <si>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</si>
  <si>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</si>
  <si>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</si>
  <si>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</si>
  <si>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</si>
  <si>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</si>
  <si>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</si>
  <si>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</si>
  <si>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</si>
  <si>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</si>
  <si>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</si>
  <si>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</si>
  <si>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</si>
  <si>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</si>
  <si>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</si>
  <si>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</si>
  <si>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</si>
  <si>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</si>
  <si>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</si>
  <si>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</si>
  <si>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</si>
  <si>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</si>
  <si>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</si>
  <si>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</si>
  <si>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</si>
  <si>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</si>
  <si>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</si>
  <si>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</si>
  <si>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</si>
  <si>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</si>
  <si>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</si>
  <si>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</si>
  <si>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</si>
  <si>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</si>
  <si>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</si>
  <si>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</si>
  <si>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</si>
  <si>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</si>
  <si>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</si>
  <si>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</si>
  <si>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</si>
  <si>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</si>
  <si>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</si>
  <si>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</si>
  <si>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</si>
  <si>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</si>
  <si>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</si>
  <si>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</si>
  <si>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</si>
  <si>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</si>
  <si>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</si>
  <si>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</si>
  <si>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</si>
  <si>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</si>
  <si>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</si>
  <si>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</si>
  <si>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</si>
  <si>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</si>
  <si>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</si>
  <si>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</si>
  <si>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</si>
  <si>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</si>
  <si>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</si>
  <si>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</si>
  <si>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</si>
  <si>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</si>
  <si>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</si>
  <si>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</si>
  <si>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</si>
  <si>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</si>
  <si>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</si>
  <si>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</si>
  <si>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</si>
  <si>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</si>
  <si>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</si>
  <si>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</si>
  <si>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</si>
  <si>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</si>
  <si>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</si>
  <si>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</si>
  <si>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</si>
  <si>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</si>
  <si>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</si>
  <si>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</si>
  <si>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</si>
  <si>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</si>
  <si>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</si>
  <si>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</si>
  <si>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</si>
  <si>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</si>
  <si>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</si>
  <si>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</si>
  <si>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</si>
  <si>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</si>
  <si>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</si>
  <si>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</si>
  <si>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</si>
  <si>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</si>
  <si>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</si>
  <si>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</si>
  <si>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</si>
  <si>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</si>
  <si>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</si>
  <si>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</si>
  <si>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</si>
  <si>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</si>
  <si>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</si>
  <si>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</si>
  <si>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</si>
  <si>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</si>
  <si>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</si>
  <si>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</si>
  <si>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</si>
  <si>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</si>
  <si>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</si>
  <si>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</si>
  <si>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</si>
  <si>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</si>
  <si>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</si>
  <si>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</si>
  <si>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</si>
  <si>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</si>
  <si>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</si>
  <si>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</si>
  <si>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</si>
  <si>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</si>
  <si>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</si>
  <si>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</si>
  <si>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</si>
  <si>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</si>
  <si>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</si>
  <si>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</si>
  <si>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</si>
  <si>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</si>
  <si>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</si>
  <si>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</si>
  <si>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</si>
  <si>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</si>
  <si>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</si>
  <si>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</si>
  <si>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</si>
  <si>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</si>
  <si>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</si>
  <si>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</si>
  <si>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</si>
  <si>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</si>
  <si>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</si>
  <si>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</si>
  <si>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</si>
  <si>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</si>
  <si>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</si>
  <si>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</si>
  <si>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</si>
  <si>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</si>
  <si>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</si>
  <si>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</si>
  <si>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</si>
  <si>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</si>
  <si>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</si>
  <si>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</si>
  <si>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</si>
  <si>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</si>
  <si>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</si>
  <si>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</si>
  <si>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</si>
  <si>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</si>
  <si>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</si>
  <si>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</si>
  <si>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</si>
  <si>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</si>
  <si>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</si>
  <si>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</si>
  <si>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</si>
  <si>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</si>
  <si>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</si>
  <si>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</si>
  <si>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</si>
  <si>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</si>
  <si>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</si>
  <si>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</si>
  <si>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</si>
  <si>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</si>
  <si>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</si>
  <si>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</si>
  <si>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</si>
  <si>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</si>
  <si>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</si>
  <si>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</si>
  <si>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</si>
  <si>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</si>
  <si>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</si>
  <si>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</si>
  <si>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</si>
  <si>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</si>
  <si>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</si>
  <si>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</si>
  <si>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</si>
  <si>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</si>
  <si>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</si>
  <si>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</si>
  <si>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</si>
  <si>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</si>
  <si>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</si>
  <si>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</si>
  <si>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</si>
  <si>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</si>
  <si>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</si>
  <si>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</si>
  <si>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</si>
  <si>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</si>
  <si>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</si>
  <si>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</si>
  <si>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</si>
  <si>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</si>
  <si>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</si>
  <si>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</si>
  <si>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</si>
  <si>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</si>
  <si>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</si>
  <si>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</si>
  <si>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</si>
  <si>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</si>
  <si>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</si>
  <si>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</si>
  <si>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</si>
  <si>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</si>
  <si>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</si>
  <si>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</si>
  <si>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</si>
  <si>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</si>
  <si>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</si>
  <si>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</si>
  <si>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</si>
  <si>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</si>
  <si>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</si>
  <si>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</si>
  <si>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</si>
  <si>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</si>
  <si>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</si>
  <si>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</si>
  <si>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</si>
  <si>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</si>
  <si>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</si>
  <si>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</si>
  <si>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</si>
  <si>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</si>
  <si>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</si>
  <si>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</si>
  <si>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</si>
  <si>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</si>
  <si>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</si>
  <si>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</si>
  <si>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</si>
  <si>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</si>
  <si>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</si>
  <si>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</si>
  <si>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</si>
  <si>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</si>
  <si>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</si>
  <si>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</si>
  <si>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</si>
  <si>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</si>
  <si>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</si>
  <si>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</si>
  <si>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</si>
  <si>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</si>
  <si>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</si>
  <si>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</si>
  <si>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</si>
  <si>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</si>
  <si>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</si>
  <si>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</si>
  <si>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</si>
  <si>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</si>
  <si>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</si>
  <si>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</si>
  <si>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</si>
  <si>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</si>
  <si>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</si>
  <si>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</si>
  <si>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</si>
  <si>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</si>
  <si>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</si>
  <si>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</si>
  <si>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</si>
  <si>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</si>
  <si>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</si>
  <si>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</si>
  <si>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</si>
  <si>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</si>
  <si>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</si>
  <si>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</si>
  <si>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</si>
  <si>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</si>
  <si>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</si>
  <si>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</si>
  <si>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</si>
  <si>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</si>
  <si>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</si>
  <si>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</si>
  <si>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</si>
  <si>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</si>
  <si>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</si>
  <si>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</si>
  <si>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</si>
  <si>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</si>
  <si>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</si>
  <si>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</si>
  <si>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</si>
  <si>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</si>
  <si>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</si>
  <si>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</si>
  <si>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</si>
  <si>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</si>
  <si>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</si>
  <si>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</si>
  <si>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</si>
  <si>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</si>
  <si>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</si>
  <si>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</si>
  <si>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</si>
  <si>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</si>
  <si>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</si>
  <si>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</si>
  <si>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</si>
  <si>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</si>
  <si>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</si>
  <si>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</si>
  <si>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</si>
  <si>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</si>
  <si>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</si>
  <si>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</si>
  <si>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</si>
  <si>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</si>
  <si>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</si>
  <si>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</si>
  <si>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</si>
  <si>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</si>
  <si>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</si>
  <si>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</si>
  <si>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</si>
  <si>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</si>
  <si>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</si>
  <si>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</si>
  <si>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</si>
  <si>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</si>
  <si>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</si>
  <si>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</si>
  <si>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</si>
  <si>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</si>
  <si>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</si>
  <si>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</si>
  <si>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</si>
  <si>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</si>
  <si>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</si>
  <si>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</si>
  <si>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</si>
  <si>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</si>
  <si>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</si>
  <si>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</si>
  <si>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</si>
  <si>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</si>
  <si>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</si>
  <si>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</si>
  <si>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</si>
  <si>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</si>
  <si>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</si>
  <si>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</si>
  <si>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</si>
  <si>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</si>
  <si>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</si>
  <si>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</si>
  <si>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</si>
  <si>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</si>
  <si>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</si>
  <si>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</si>
  <si>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</si>
  <si>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</si>
  <si>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</si>
  <si>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</si>
  <si>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</si>
  <si>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</si>
  <si>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</si>
  <si>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</si>
  <si>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</si>
  <si>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</si>
  <si>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</si>
  <si>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</si>
  <si>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</si>
  <si>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</si>
  <si>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</si>
  <si>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</si>
  <si>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</si>
  <si>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</si>
  <si>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</si>
  <si>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</si>
  <si>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</si>
  <si>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</si>
  <si>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</si>
  <si>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</si>
  <si>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</si>
  <si>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</si>
  <si>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</si>
  <si>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</si>
  <si>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</si>
  <si>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</si>
  <si>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</si>
  <si>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</si>
  <si>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</si>
  <si>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</si>
  <si>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</si>
  <si>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</si>
  <si>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</si>
  <si>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</si>
  <si>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</si>
  <si>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</si>
  <si>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</si>
  <si>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</si>
  <si>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</si>
  <si>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</si>
  <si>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</si>
  <si>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</si>
  <si>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</si>
  <si>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</si>
  <si>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</si>
  <si>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</si>
  <si>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</si>
  <si>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</si>
  <si>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</si>
  <si>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</si>
  <si>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</si>
  <si>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</si>
  <si>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</si>
  <si>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</si>
  <si>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</si>
  <si>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</si>
  <si>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</si>
  <si>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</si>
  <si>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</si>
  <si>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</si>
  <si>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</si>
  <si>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</si>
  <si>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</si>
  <si>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</si>
  <si>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</si>
  <si>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</si>
  <si>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</si>
  <si>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</si>
  <si>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</si>
  <si>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</si>
  <si>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</si>
  <si>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</si>
  <si>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</si>
  <si>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</si>
  <si>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</si>
  <si>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</si>
  <si>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</si>
  <si>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</si>
  <si>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</si>
  <si>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</si>
  <si>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</si>
  <si>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</si>
  <si>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</si>
  <si>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</si>
  <si>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</si>
  <si>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</si>
  <si>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</si>
  <si>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</si>
  <si>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</si>
  <si>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</si>
  <si>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</si>
  <si>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</si>
  <si>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</si>
  <si>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</si>
  <si>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</si>
  <si>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</si>
  <si>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</si>
  <si>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</si>
  <si>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</si>
  <si>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</si>
  <si>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</si>
  <si>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</si>
  <si>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</si>
  <si>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</si>
  <si>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</si>
  <si>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</si>
  <si>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</si>
  <si>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</si>
  <si>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</si>
  <si>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</si>
  <si>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</si>
  <si>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</si>
  <si>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</si>
  <si>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</si>
  <si>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</si>
  <si>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</si>
  <si>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</si>
  <si>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</si>
  <si>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</si>
  <si>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</si>
  <si>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</si>
  <si>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</si>
  <si>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</si>
  <si>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</si>
  <si>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</si>
  <si>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</si>
  <si>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</si>
  <si>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</si>
  <si>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</si>
  <si>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</si>
  <si>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</si>
  <si>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</si>
  <si>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</si>
  <si>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</si>
  <si>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</si>
  <si>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</si>
  <si>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</si>
  <si>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</si>
  <si>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</si>
  <si>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</si>
  <si>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</si>
  <si>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</si>
  <si>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</si>
  <si>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</si>
  <si>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</si>
  <si>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</si>
  <si>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</si>
  <si>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</si>
  <si>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</si>
  <si>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</si>
  <si>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</si>
  <si>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</si>
  <si>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</si>
  <si>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</si>
  <si>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</si>
  <si>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</si>
  <si>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</si>
  <si>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</si>
  <si>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</si>
  <si>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</si>
  <si>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</si>
  <si>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</si>
  <si>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</si>
  <si>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</si>
  <si>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</si>
  <si>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</si>
  <si>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</si>
  <si>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</si>
  <si>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</si>
  <si>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</si>
  <si>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</si>
  <si>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</si>
  <si>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</si>
  <si>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</si>
  <si>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</si>
  <si>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</si>
  <si>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</si>
  <si>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</si>
  <si>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</si>
  <si>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</si>
  <si>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</si>
  <si>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</si>
  <si>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</si>
  <si>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</si>
  <si>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</si>
  <si>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</si>
  <si>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</si>
  <si>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</si>
  <si>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</si>
  <si>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</si>
  <si>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</si>
  <si>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</si>
  <si>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</si>
  <si>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</si>
  <si>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</si>
  <si>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</si>
  <si>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</si>
  <si>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</si>
  <si>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</si>
  <si>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</si>
  <si>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</si>
  <si>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</si>
  <si>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</si>
  <si>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</si>
  <si>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</si>
  <si>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</si>
  <si>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</si>
  <si>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</si>
  <si>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</si>
  <si>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</si>
  <si>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</si>
  <si>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</si>
  <si>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</si>
  <si>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</si>
  <si>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</si>
  <si>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</si>
  <si>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</si>
  <si>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</si>
  <si>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</si>
  <si>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</si>
  <si>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</si>
  <si>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</si>
  <si>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</si>
  <si>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</si>
  <si>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</si>
  <si>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</si>
  <si>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</si>
  <si>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</si>
  <si>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</si>
  <si>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</si>
  <si>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</si>
  <si>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</si>
  <si>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</si>
  <si>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</si>
  <si>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</si>
  <si>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</si>
  <si>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</si>
  <si>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</si>
  <si>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</si>
  <si>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</si>
  <si>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</si>
  <si>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</si>
  <si>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</si>
  <si>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</si>
  <si>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</si>
  <si>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</si>
  <si>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</si>
  <si>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</si>
  <si>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</si>
  <si>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</si>
  <si>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</si>
  <si>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</si>
  <si>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</si>
  <si>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</si>
  <si>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</si>
  <si>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</si>
  <si>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</si>
  <si>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</si>
  <si>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</si>
  <si>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</si>
  <si>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</si>
  <si>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</si>
  <si>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</si>
  <si>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</si>
  <si>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</si>
  <si>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</si>
  <si>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</si>
  <si>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</si>
  <si>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</si>
  <si>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</si>
  <si>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</si>
  <si>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</si>
  <si>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</si>
  <si>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</si>
  <si>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</si>
  <si>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</si>
  <si>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</si>
  <si>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</si>
  <si>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</si>
  <si>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</si>
  <si>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</si>
  <si>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</si>
  <si>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</si>
  <si>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</si>
  <si>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</si>
  <si>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</si>
  <si>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</si>
  <si>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</si>
  <si>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</si>
  <si>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</si>
  <si>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</si>
  <si>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</si>
  <si>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</si>
  <si>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</si>
  <si>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</si>
  <si>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</si>
  <si>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</si>
  <si>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</si>
  <si>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</si>
  <si>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</si>
  <si>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</si>
  <si>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</si>
  <si>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</si>
  <si>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</si>
  <si>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</si>
  <si>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</si>
  <si>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</si>
  <si>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</si>
  <si>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</si>
  <si>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</si>
  <si>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</si>
  <si>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</si>
  <si>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</si>
  <si>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</si>
  <si>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</si>
  <si>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</si>
  <si>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</si>
  <si>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</si>
  <si>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</si>
  <si>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</si>
  <si>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</si>
  <si>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</si>
  <si>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</si>
  <si>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</si>
  <si>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</si>
  <si>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</si>
  <si>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</si>
  <si>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</si>
  <si>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</si>
  <si>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</si>
  <si>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</si>
  <si>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</si>
  <si>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</si>
  <si>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</si>
  <si>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</si>
  <si>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</si>
  <si>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</si>
  <si>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</si>
  <si>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</si>
  <si>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</si>
  <si>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</si>
  <si>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</si>
  <si>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</si>
  <si>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</si>
  <si>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</si>
  <si>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</si>
  <si>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</si>
  <si>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</si>
  <si>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</si>
  <si>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</si>
  <si>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</si>
  <si>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</si>
  <si>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</si>
  <si>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</si>
  <si>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</si>
  <si>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</si>
  <si>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</si>
  <si>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</si>
  <si>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</si>
  <si>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</si>
  <si>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</si>
  <si>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</si>
  <si>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</si>
  <si>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</si>
  <si>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</si>
  <si>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</si>
  <si>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</si>
  <si>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</si>
  <si>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</si>
  <si>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</si>
  <si>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</si>
  <si>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</si>
  <si>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</si>
  <si>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</si>
  <si>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</si>
  <si>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</si>
  <si>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</si>
  <si>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</si>
  <si>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</si>
  <si>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</si>
  <si>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</si>
  <si>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</si>
  <si>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</si>
  <si>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</si>
  <si>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</si>
  <si>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</si>
  <si>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</si>
  <si>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</si>
  <si>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</si>
  <si>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</si>
  <si>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</si>
  <si>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</si>
  <si>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</si>
  <si>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</si>
  <si>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</si>
  <si>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</si>
  <si>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</si>
  <si>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</si>
  <si>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</si>
  <si>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</si>
  <si>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</si>
  <si>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</si>
  <si>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</si>
  <si>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</si>
  <si>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</si>
  <si>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</si>
  <si>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</si>
  <si>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</si>
  <si>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</si>
  <si>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</si>
  <si>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</si>
  <si>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</si>
  <si>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</si>
  <si>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</si>
  <si>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</si>
  <si>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</si>
  <si>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</si>
  <si>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</si>
  <si>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</si>
  <si>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</si>
  <si>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</si>
  <si>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</si>
  <si>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</si>
  <si>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</si>
  <si>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</si>
  <si>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</si>
  <si>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</si>
  <si>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</si>
  <si>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</si>
  <si>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</si>
  <si>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</si>
  <si>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</si>
  <si>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</si>
  <si>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</si>
  <si>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</si>
  <si>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</si>
  <si>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</si>
  <si>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</si>
  <si>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</si>
  <si>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</si>
  <si>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</si>
  <si>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</si>
  <si>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</si>
  <si>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</si>
  <si>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</si>
  <si>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</si>
  <si>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</si>
  <si>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</si>
  <si>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</si>
  <si>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</si>
  <si>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</si>
  <si>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</si>
  <si>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</si>
  <si>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</si>
  <si>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</si>
  <si>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</si>
  <si>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</si>
  <si>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</si>
  <si>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</si>
  <si>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</si>
  <si>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</si>
  <si>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</si>
  <si>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</si>
  <si>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</si>
  <si>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</si>
  <si>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</si>
  <si>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</si>
  <si>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</si>
  <si>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</si>
  <si>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</si>
  <si>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</si>
  <si>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</si>
  <si>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</si>
  <si>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</si>
  <si>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</si>
  <si>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</si>
  <si>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</si>
  <si>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</si>
  <si>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</si>
  <si>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</si>
  <si>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</si>
  <si>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</si>
  <si>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</si>
  <si>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</si>
  <si>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</si>
  <si>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</si>
  <si>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</si>
  <si>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</si>
  <si>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</si>
  <si>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</si>
  <si>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</si>
  <si>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</si>
  <si>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</si>
  <si>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</si>
  <si>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</si>
  <si>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</si>
  <si>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</si>
  <si>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</si>
  <si>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</si>
  <si>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</si>
  <si>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</si>
  <si>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</si>
  <si>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</si>
  <si>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</si>
  <si>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</si>
  <si>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</si>
  <si>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</si>
  <si>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</si>
  <si>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</si>
  <si>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</si>
  <si>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</si>
  <si>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</si>
  <si>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</si>
  <si>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</si>
  <si>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</si>
  <si>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</si>
  <si>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</si>
  <si>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</si>
  <si>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</si>
  <si>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</si>
  <si>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</si>
  <si>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</si>
  <si>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</si>
  <si>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</si>
  <si>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</si>
  <si>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</si>
  <si>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</si>
  <si>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</si>
  <si>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</si>
  <si>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</si>
  <si>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</si>
  <si>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</si>
  <si>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</si>
  <si>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</si>
  <si>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</si>
  <si>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</si>
  <si>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</si>
  <si>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</si>
  <si>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</si>
  <si>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</si>
  <si>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</si>
  <si>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</si>
  <si>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</si>
  <si>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</si>
  <si>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</si>
  <si>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</si>
  <si>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</si>
  <si>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</si>
  <si>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</si>
  <si>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</si>
  <si>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</si>
  <si>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</si>
  <si>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</si>
  <si>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</si>
  <si>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</si>
  <si>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</si>
  <si>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</si>
  <si>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</si>
  <si>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</si>
  <si>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</si>
  <si>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</si>
  <si>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</si>
  <si>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</si>
  <si>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</si>
  <si>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</si>
  <si>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</si>
  <si>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</si>
  <si>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</si>
  <si>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</si>
  <si>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</si>
  <si>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</si>
  <si>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</si>
  <si>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</si>
  <si>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</si>
  <si>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</si>
  <si>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</si>
  <si>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</si>
  <si>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</si>
  <si>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</si>
  <si>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</si>
  <si>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</si>
  <si>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</si>
  <si>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</si>
  <si>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</si>
  <si>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</si>
  <si>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</si>
  <si>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</si>
  <si>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</si>
  <si>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</si>
  <si>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</si>
  <si>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</si>
  <si>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</si>
  <si>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</si>
  <si>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</si>
  <si>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</si>
  <si>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</si>
  <si>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</si>
  <si>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</si>
  <si>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</si>
  <si>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</si>
  <si>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</si>
  <si>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</si>
  <si>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</si>
  <si>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</si>
  <si>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</si>
  <si>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</si>
  <si>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</si>
  <si>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</si>
  <si>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</si>
  <si>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</si>
  <si>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</si>
  <si>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</si>
  <si>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</si>
  <si>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</si>
  <si>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</si>
  <si>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</si>
  <si>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</si>
  <si>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</si>
  <si>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</si>
  <si>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</si>
  <si>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</si>
  <si>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</si>
  <si>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</si>
  <si>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</si>
  <si>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</si>
  <si>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</si>
  <si>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</si>
  <si>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</si>
  <si>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</si>
  <si>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</si>
  <si>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</si>
  <si>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</si>
  <si>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</si>
  <si>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</si>
  <si>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</si>
  <si>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</si>
  <si>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</si>
  <si>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</si>
  <si>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</si>
  <si>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</si>
  <si>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</si>
  <si>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</si>
  <si>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</si>
  <si>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</si>
  <si>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</si>
  <si>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</si>
  <si>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</si>
  <si>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</si>
  <si>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</si>
  <si>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</si>
  <si>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</si>
  <si>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</si>
  <si>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</si>
  <si>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</si>
  <si>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</si>
  <si>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</si>
  <si>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</si>
  <si>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</si>
  <si>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</si>
  <si>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</si>
  <si>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</si>
  <si>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</si>
  <si>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</si>
  <si>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</si>
  <si>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</si>
  <si>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</si>
  <si>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</si>
  <si>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</si>
  <si>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</si>
  <si>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</si>
  <si>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</si>
  <si>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</si>
  <si>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</si>
  <si>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</si>
  <si>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</si>
  <si>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</si>
  <si>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</si>
  <si>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</si>
  <si>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</si>
  <si>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</si>
  <si>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</si>
  <si>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</si>
  <si>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</si>
  <si>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</si>
  <si>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</si>
  <si>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</si>
  <si>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</si>
  <si>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</si>
  <si>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</si>
  <si>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</si>
  <si>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</si>
  <si>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</si>
  <si>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</si>
  <si>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</si>
  <si>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</si>
  <si>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</si>
  <si>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</si>
  <si>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</si>
  <si>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</si>
  <si>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</si>
  <si>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</si>
  <si>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</si>
  <si>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</si>
  <si>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</si>
  <si>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</si>
  <si>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</si>
  <si>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</si>
  <si>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</si>
  <si>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</si>
  <si>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</si>
  <si>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</si>
  <si>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</si>
  <si>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</si>
  <si>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</si>
  <si>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</si>
  <si>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</si>
  <si>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</si>
  <si>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</si>
  <si>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</si>
  <si>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</si>
  <si>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</si>
  <si>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</si>
  <si>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</si>
  <si>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</si>
  <si>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</si>
  <si>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</si>
  <si>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</si>
  <si>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</si>
  <si>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</si>
  <si>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</si>
  <si>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</si>
  <si>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</si>
  <si>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</si>
  <si>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</si>
  <si>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</si>
  <si>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</si>
  <si>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</si>
  <si>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</si>
  <si>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</si>
  <si>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</si>
  <si>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</si>
  <si>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</si>
  <si>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</si>
  <si>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</si>
  <si>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</si>
  <si>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</si>
  <si>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</si>
  <si>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</si>
  <si>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</si>
  <si>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</si>
  <si>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</si>
  <si>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</si>
  <si>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</si>
  <si>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</si>
  <si>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</si>
  <si>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</si>
  <si>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</si>
  <si>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</si>
  <si>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</si>
  <si>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</si>
  <si>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</si>
  <si>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</si>
  <si>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</si>
  <si>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</si>
  <si>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</si>
  <si>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</si>
  <si>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</si>
  <si>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</si>
  <si>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</si>
  <si>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</si>
  <si>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</si>
  <si>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</si>
  <si>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</si>
  <si>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</si>
  <si>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</si>
  <si>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</si>
  <si>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</si>
  <si>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</si>
  <si>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</si>
  <si>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</si>
  <si>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</si>
  <si>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</si>
  <si>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</si>
  <si>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</si>
  <si>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</si>
  <si>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</si>
  <si>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</si>
  <si>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</si>
  <si>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</si>
  <si>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</si>
  <si>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</si>
  <si>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</si>
  <si>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</si>
  <si>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</si>
  <si>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</si>
  <si>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</si>
  <si>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</si>
  <si>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</si>
  <si>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</si>
  <si>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</si>
  <si>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</si>
  <si>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</si>
  <si>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</si>
  <si>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</si>
  <si>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</si>
  <si>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</si>
  <si>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</si>
  <si>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</si>
  <si>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</si>
  <si>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</si>
  <si>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</si>
  <si>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</si>
  <si>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</si>
  <si>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</si>
  <si>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</si>
  <si>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</si>
  <si>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</si>
  <si>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</si>
  <si>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</si>
  <si>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</si>
  <si>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</si>
  <si>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</si>
  <si>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</si>
  <si>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</si>
  <si>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</si>
  <si>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</si>
  <si>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</si>
  <si>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</si>
  <si>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</si>
  <si>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</si>
  <si>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</si>
  <si>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</si>
  <si>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</si>
  <si>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</si>
  <si>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</si>
  <si>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</si>
  <si>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</si>
  <si>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</si>
  <si>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</si>
  <si>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</si>
  <si>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</si>
  <si>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</si>
  <si>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</si>
  <si>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</si>
  <si>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</si>
  <si>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</si>
  <si>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</si>
  <si>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</si>
  <si>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</si>
  <si>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</si>
  <si>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</si>
  <si>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</si>
  <si>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</si>
  <si>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</si>
  <si>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</si>
  <si>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</si>
  <si>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</si>
  <si>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</si>
  <si>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</si>
  <si>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</si>
  <si>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</si>
  <si>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</si>
  <si>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</si>
  <si>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</si>
  <si>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</si>
  <si>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</si>
  <si>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</si>
  <si>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</si>
  <si>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</si>
  <si>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</si>
  <si>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</si>
  <si>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</si>
  <si>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</si>
  <si>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</si>
  <si>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</si>
  <si>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</si>
  <si>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</si>
  <si>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</si>
  <si>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</si>
  <si>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</si>
  <si>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</si>
  <si>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</si>
  <si>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</si>
  <si>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</si>
  <si>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</si>
  <si>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</si>
  <si>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</si>
  <si>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</si>
  <si>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</si>
  <si>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</si>
  <si>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</si>
  <si>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</si>
  <si>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</si>
  <si>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</si>
  <si>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</si>
  <si>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</si>
  <si>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</si>
  <si>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</si>
  <si>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</si>
  <si>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</si>
  <si>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</si>
  <si>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</si>
  <si>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</si>
  <si>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</si>
  <si>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</si>
  <si>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</si>
  <si>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</si>
  <si>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</si>
  <si>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</si>
  <si>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</si>
  <si>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</si>
  <si>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</si>
  <si>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</si>
  <si>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</si>
  <si>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</si>
  <si>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</si>
  <si>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</si>
  <si>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</si>
  <si>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</si>
  <si>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</si>
  <si>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</si>
  <si>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</si>
  <si>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</si>
  <si>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</si>
  <si>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</si>
  <si>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</si>
  <si>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</si>
  <si>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</si>
  <si>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</si>
  <si>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</si>
  <si>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</si>
  <si>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</si>
  <si>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</si>
  <si>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</si>
  <si>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</si>
  <si>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</si>
  <si>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</si>
  <si>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</si>
  <si>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</si>
  <si>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</si>
  <si>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</si>
  <si>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</si>
  <si>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</si>
  <si>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</si>
  <si>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</si>
  <si>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</si>
  <si>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</si>
  <si>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</si>
  <si>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</si>
  <si>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</si>
  <si>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</si>
  <si>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</si>
  <si>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</si>
  <si>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</si>
  <si>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</si>
  <si>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</si>
  <si>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</si>
  <si>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</si>
  <si>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</si>
  <si>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</si>
  <si>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</si>
  <si>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</si>
  <si>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</si>
  <si>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</si>
  <si>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</si>
  <si>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</si>
  <si>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</si>
  <si>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</si>
  <si>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</si>
  <si>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</si>
  <si>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</si>
  <si>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</si>
  <si>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</si>
  <si>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</si>
  <si>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</si>
  <si>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</si>
  <si>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</si>
  <si>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</si>
  <si>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</si>
  <si>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</si>
  <si>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</si>
  <si>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</si>
  <si>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</si>
  <si>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</si>
  <si>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</si>
  <si>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</si>
  <si>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</si>
  <si>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</si>
  <si>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</si>
  <si>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</si>
  <si>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</si>
  <si>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</si>
  <si>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</si>
  <si>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</si>
  <si>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</si>
  <si>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</si>
  <si>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</si>
  <si>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</si>
  <si>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</si>
  <si>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</si>
  <si>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</si>
  <si>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</si>
  <si>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</si>
  <si>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</si>
  <si>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</si>
  <si>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</si>
  <si>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</si>
  <si>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</si>
  <si>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</si>
  <si>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</si>
  <si>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</si>
  <si>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</si>
  <si>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</si>
  <si>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</si>
  <si>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</si>
  <si>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</si>
  <si>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</si>
  <si>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</si>
  <si>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</si>
  <si>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</si>
  <si>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</si>
  <si>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</si>
  <si>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</si>
  <si>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</si>
  <si>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</si>
  <si>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</si>
  <si>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</si>
  <si>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</si>
  <si>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</si>
  <si>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</si>
  <si>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</si>
  <si>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</si>
  <si>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</si>
  <si>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</si>
  <si>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</si>
  <si>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</si>
  <si>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</si>
  <si>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</si>
  <si>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</si>
  <si>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</si>
  <si>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</si>
  <si>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</si>
  <si>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</si>
  <si>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</si>
  <si>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</si>
  <si>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</si>
  <si>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</si>
  <si>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</si>
  <si>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</si>
  <si>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</si>
  <si>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</si>
  <si>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</si>
  <si>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</si>
  <si>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</si>
  <si>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</si>
  <si>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</si>
  <si>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</si>
  <si>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</si>
  <si>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</si>
  <si>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</si>
  <si>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</si>
  <si>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</si>
  <si>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</si>
  <si>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</si>
  <si>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</si>
  <si>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</si>
  <si>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</si>
  <si>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</si>
  <si>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</si>
  <si>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</si>
  <si>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</si>
  <si>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</si>
  <si>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</si>
  <si>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</si>
  <si>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</si>
  <si>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</si>
  <si>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</si>
  <si>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</si>
  <si>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</si>
  <si>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</si>
  <si>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</si>
  <si>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</si>
  <si>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</si>
  <si>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</si>
  <si>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</si>
  <si>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</si>
  <si>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</si>
  <si>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</si>
  <si>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</si>
  <si>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</si>
  <si>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</si>
  <si>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</si>
  <si>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</si>
  <si>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</si>
  <si>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</si>
  <si>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</si>
  <si>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</si>
  <si>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</si>
  <si>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</si>
  <si>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</si>
  <si>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</si>
  <si>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</si>
  <si>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</si>
  <si>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</si>
  <si>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</si>
  <si>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</si>
  <si>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</si>
  <si>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</si>
  <si>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</si>
  <si>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</si>
  <si>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</si>
  <si>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</si>
  <si>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</si>
  <si>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</si>
  <si>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</si>
  <si>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</si>
  <si>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</si>
  <si>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</si>
  <si>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</si>
  <si>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</si>
  <si>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</si>
  <si>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</si>
  <si>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</si>
  <si>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</si>
  <si>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</si>
  <si>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</si>
  <si>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</si>
  <si>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</si>
  <si>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</si>
  <si>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</si>
  <si>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</si>
  <si>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</si>
  <si>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</si>
  <si>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</si>
  <si>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</si>
  <si>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</si>
  <si>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</si>
  <si>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</si>
  <si>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</si>
  <si>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</si>
  <si>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</si>
  <si>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</si>
  <si>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</si>
  <si>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</si>
  <si>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</si>
  <si>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</si>
  <si>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</si>
  <si>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</si>
  <si>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</si>
  <si>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</si>
  <si>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</si>
  <si>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</si>
  <si>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</si>
  <si>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</si>
  <si>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</si>
  <si>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</si>
  <si>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</si>
  <si>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</si>
  <si>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</si>
  <si>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</si>
  <si>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</si>
  <si>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</si>
  <si>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</si>
  <si>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</si>
  <si>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</si>
  <si>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</si>
  <si>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</si>
  <si>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</si>
  <si>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</si>
  <si>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</si>
  <si>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</si>
  <si>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</si>
  <si>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</si>
  <si>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</si>
  <si>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</si>
  <si>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</si>
  <si>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</si>
  <si>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</si>
  <si>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</si>
  <si>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</si>
  <si>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</si>
  <si>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</si>
  <si>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</si>
  <si>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</si>
  <si>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</si>
  <si>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</si>
  <si>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</si>
  <si>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</si>
  <si>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</si>
  <si>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</si>
  <si>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</si>
  <si>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</si>
  <si>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</si>
  <si>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</si>
  <si>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</si>
  <si>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</si>
  <si>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</si>
  <si>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</si>
  <si>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</si>
  <si>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</si>
  <si>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</si>
  <si>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</si>
  <si>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</si>
  <si>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</si>
  <si>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</si>
  <si>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</si>
  <si>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</si>
  <si>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</si>
  <si>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</si>
  <si>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</si>
  <si>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</si>
  <si>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</si>
  <si>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</si>
  <si>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</si>
  <si>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</si>
  <si>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</si>
  <si>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</si>
  <si>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</si>
  <si>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</si>
  <si>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</si>
  <si>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</si>
  <si>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</si>
  <si>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</si>
  <si>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</si>
  <si>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</si>
  <si>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</si>
  <si>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</si>
  <si>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</si>
  <si>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</si>
  <si>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</si>
  <si>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</si>
  <si>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</si>
  <si>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</si>
  <si>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</si>
  <si>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</si>
  <si>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</si>
  <si>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</si>
  <si>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</si>
  <si>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</si>
  <si>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</si>
  <si>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</si>
  <si>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</si>
  <si>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</si>
  <si>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</si>
  <si>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</si>
  <si>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</si>
  <si>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</si>
  <si>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</si>
  <si>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</si>
  <si>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</si>
  <si>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</si>
  <si>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</si>
  <si>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</si>
  <si>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</si>
  <si>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</si>
  <si>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</si>
  <si>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</si>
  <si>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</si>
  <si>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</si>
  <si>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</si>
  <si>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</si>
  <si>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</si>
  <si>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</si>
  <si>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</si>
  <si>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</si>
  <si>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</si>
  <si>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</si>
  <si>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</si>
  <si>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</si>
  <si>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</si>
  <si>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</si>
  <si>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</si>
  <si>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</si>
  <si>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</si>
  <si>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</si>
  <si>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</si>
  <si>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</si>
  <si>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</si>
  <si>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</si>
  <si>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</si>
  <si>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</si>
  <si>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</si>
  <si>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</si>
  <si>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</si>
  <si>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</si>
  <si>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</si>
  <si>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</si>
  <si>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</si>
  <si>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</si>
  <si>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</si>
  <si>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</si>
  <si>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</si>
  <si>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</si>
  <si>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</si>
  <si>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</si>
  <si>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</si>
  <si>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</si>
  <si>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</si>
  <si>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</si>
  <si>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</si>
  <si>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</si>
  <si>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</si>
  <si>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</si>
  <si>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</si>
  <si>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</si>
  <si>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</si>
  <si>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</si>
  <si>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</si>
  <si>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</si>
  <si>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</si>
  <si>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</si>
  <si>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</si>
  <si>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</si>
  <si>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</si>
  <si>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</si>
  <si>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</si>
  <si>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</si>
  <si>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</si>
  <si>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</si>
  <si>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</si>
  <si>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</si>
  <si>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</si>
  <si>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</si>
  <si>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</si>
  <si>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</si>
  <si>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</si>
  <si>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</si>
  <si>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</si>
  <si>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</si>
  <si>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</si>
  <si>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</si>
  <si>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</si>
  <si>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</si>
  <si>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</si>
  <si>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</si>
  <si>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</si>
  <si>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</si>
  <si>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</si>
  <si>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</si>
  <si>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</si>
  <si>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</si>
  <si>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</si>
  <si>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</si>
  <si>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</si>
  <si>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</si>
  <si>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</si>
  <si>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</si>
  <si>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</si>
  <si>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</si>
  <si>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</si>
  <si>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</si>
  <si>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</si>
  <si>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</si>
  <si>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</si>
  <si>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</si>
  <si>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</si>
  <si>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</si>
  <si>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</si>
  <si>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</si>
  <si>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</si>
  <si>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</si>
  <si>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</si>
  <si>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</si>
  <si>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</si>
  <si>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</si>
  <si>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</si>
  <si>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</si>
  <si>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</si>
  <si>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</si>
  <si>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</si>
  <si>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</si>
  <si>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</si>
  <si>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</si>
  <si>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</si>
  <si>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</si>
  <si>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</si>
  <si>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</si>
  <si>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</si>
  <si>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</si>
  <si>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</si>
  <si>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</si>
  <si>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</si>
  <si>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</si>
  <si>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</si>
  <si>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</si>
  <si>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</si>
  <si>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</si>
  <si>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</si>
  <si>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</si>
  <si>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</si>
  <si>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</si>
  <si>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</si>
  <si>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</si>
  <si>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</si>
  <si>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</si>
  <si>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</si>
  <si>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</si>
  <si>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</si>
  <si>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</si>
  <si>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</si>
  <si>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</si>
  <si>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</si>
  <si>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</si>
  <si>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</si>
  <si>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</si>
  <si>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</si>
  <si>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</si>
  <si>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</si>
  <si>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</si>
  <si>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</si>
  <si>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</si>
  <si>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</si>
  <si>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</si>
  <si>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</si>
  <si>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</si>
  <si>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</si>
  <si>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</si>
  <si>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</si>
  <si>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</si>
  <si>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</si>
  <si>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</si>
  <si>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</si>
  <si>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</si>
  <si>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</si>
  <si>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</si>
  <si>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</si>
  <si>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</si>
  <si>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</si>
  <si>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</si>
  <si>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</si>
  <si>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</si>
  <si>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</si>
  <si>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</si>
  <si>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</si>
  <si>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</si>
  <si>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</si>
  <si>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</si>
  <si>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</si>
  <si>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</si>
  <si>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</si>
  <si>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</si>
  <si>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</si>
  <si>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</si>
  <si>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</si>
  <si>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</si>
  <si>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</si>
  <si>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</si>
  <si>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</si>
  <si>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</si>
  <si>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</si>
  <si>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</si>
  <si>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</si>
  <si>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</si>
  <si>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</si>
  <si>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</si>
  <si>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</si>
  <si>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</si>
  <si>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</si>
  <si>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</si>
  <si>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</si>
  <si>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</si>
  <si>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</si>
  <si>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</si>
  <si>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</si>
  <si>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</si>
  <si>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</si>
  <si>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</si>
  <si>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</si>
  <si>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</si>
  <si>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</si>
  <si>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</si>
  <si>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</si>
  <si>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</si>
  <si>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</si>
  <si>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</si>
  <si>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</si>
  <si>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</si>
  <si>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</si>
  <si>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</si>
  <si>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</si>
  <si>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</si>
  <si>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</si>
  <si>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</si>
  <si>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</si>
  <si>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</si>
  <si>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</si>
  <si>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</si>
  <si>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</si>
  <si>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</si>
  <si>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</si>
  <si>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</si>
  <si>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</si>
  <si>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</si>
  <si>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</si>
  <si>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</si>
  <si>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</si>
  <si>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</si>
  <si>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</si>
  <si>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</si>
  <si>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</si>
  <si>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</si>
  <si>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</si>
  <si>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</si>
  <si>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</si>
  <si>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</si>
  <si>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</si>
  <si>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</si>
  <si>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</si>
  <si>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</si>
  <si>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</si>
  <si>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</si>
  <si>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</si>
  <si>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</si>
  <si>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</si>
  <si>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</si>
  <si>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</si>
  <si>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</si>
  <si>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</si>
  <si>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</si>
  <si>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</si>
  <si>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</si>
  <si>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</si>
  <si>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</si>
  <si>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</si>
  <si>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</si>
  <si>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</si>
  <si>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</si>
  <si>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</si>
  <si>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</si>
  <si>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</si>
  <si>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</si>
  <si>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</si>
  <si>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</si>
  <si>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</si>
  <si>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</si>
  <si>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</si>
  <si>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</si>
  <si>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</si>
  <si>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</si>
  <si>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</si>
  <si>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</si>
  <si>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</si>
  <si>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</si>
  <si>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</si>
  <si>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</si>
  <si>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</si>
  <si>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</si>
  <si>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</si>
  <si>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</si>
  <si>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</si>
  <si>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</si>
  <si>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</si>
  <si>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</si>
  <si>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</si>
  <si>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</si>
  <si>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</si>
  <si>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</si>
  <si>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</si>
  <si>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</si>
  <si>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</si>
  <si>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</si>
  <si>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</si>
  <si>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</si>
  <si>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</si>
  <si>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</si>
  <si>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</si>
  <si>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</si>
  <si>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</si>
  <si>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</si>
  <si>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</si>
  <si>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</si>
  <si>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</si>
  <si>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</si>
  <si>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</si>
  <si>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</si>
  <si>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</si>
  <si>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</si>
  <si>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</si>
  <si>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</si>
  <si>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</si>
  <si>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</si>
  <si>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</si>
  <si>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</si>
  <si>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</si>
  <si>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</si>
  <si>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</si>
  <si>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</si>
  <si>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</si>
  <si>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</si>
  <si>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</si>
  <si>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</si>
  <si>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</si>
  <si>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</si>
  <si>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</si>
  <si>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</si>
  <si>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</si>
  <si>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</si>
  <si>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</si>
  <si>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</si>
  <si>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</si>
  <si>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</si>
  <si>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</si>
  <si>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</si>
  <si>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</si>
  <si>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</si>
  <si>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</si>
  <si>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</si>
  <si>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</si>
  <si>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</si>
  <si>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</si>
  <si>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</si>
  <si>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</si>
  <si>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</si>
  <si>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</si>
  <si>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</si>
  <si>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</si>
  <si>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</si>
  <si>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</si>
  <si>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</si>
  <si>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</si>
  <si>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</si>
  <si>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</si>
  <si>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</si>
  <si>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</si>
  <si>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</si>
  <si>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</si>
  <si>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</si>
  <si>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</si>
  <si>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</si>
  <si>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</si>
  <si>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</si>
  <si>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</si>
  <si>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</si>
  <si>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</si>
  <si>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</si>
  <si>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</si>
  <si>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</si>
  <si>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</si>
  <si>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</si>
  <si>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</si>
  <si>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</si>
  <si>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</si>
  <si>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</si>
  <si>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</si>
  <si>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</si>
  <si>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</si>
  <si>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</si>
  <si>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</si>
  <si>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</si>
  <si>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</si>
  <si>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</si>
  <si>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</si>
  <si>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</si>
  <si>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</si>
  <si>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</si>
  <si>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</si>
  <si>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</si>
  <si>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</si>
  <si>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</si>
  <si>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</si>
  <si>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</si>
  <si>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</si>
  <si>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</si>
  <si>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</si>
  <si>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</si>
  <si>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</si>
  <si>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</si>
  <si>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</si>
  <si>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</si>
  <si>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</si>
  <si>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</si>
  <si>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</si>
  <si>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</si>
  <si>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</si>
  <si>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</si>
  <si>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</si>
  <si>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</si>
  <si>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</si>
  <si>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</si>
  <si>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</si>
  <si>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</si>
  <si>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</si>
  <si>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</si>
  <si>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</si>
  <si>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</si>
  <si>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</si>
  <si>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</si>
  <si>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</si>
  <si>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</si>
  <si>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</si>
  <si>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</si>
  <si>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</si>
  <si>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</si>
  <si>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</si>
  <si>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</si>
  <si>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</si>
  <si>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</si>
  <si>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</si>
  <si>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</si>
  <si>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</si>
  <si>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</si>
  <si>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</si>
  <si>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</si>
  <si>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</si>
  <si>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</si>
  <si>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</si>
  <si>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</si>
  <si>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</si>
  <si>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</si>
  <si>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</si>
  <si>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</si>
  <si>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</si>
  <si>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</si>
  <si>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</si>
  <si>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</si>
  <si>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</si>
  <si>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</si>
  <si>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</si>
  <si>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</si>
  <si>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</si>
  <si>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</si>
  <si>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</si>
  <si>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</si>
  <si>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</si>
  <si>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</si>
  <si>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</si>
  <si>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</si>
  <si>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</si>
  <si>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</si>
  <si>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</si>
  <si>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</si>
  <si>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</si>
  <si>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</si>
  <si>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</si>
  <si>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</si>
  <si>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</si>
  <si>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</si>
  <si>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</si>
  <si>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</si>
  <si>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</si>
  <si>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</si>
  <si>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</si>
  <si>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</si>
  <si>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</si>
  <si>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</si>
  <si>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</si>
  <si>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</si>
  <si>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</si>
  <si>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</si>
  <si>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</si>
  <si>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</si>
  <si>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</si>
  <si>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</si>
  <si>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</si>
  <si>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</si>
  <si>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</si>
  <si>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</si>
  <si>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</si>
  <si>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</si>
  <si>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</si>
  <si>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</si>
  <si>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</si>
  <si>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</si>
  <si>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</si>
  <si>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</si>
  <si>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</si>
  <si>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</si>
  <si>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</si>
  <si>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</si>
  <si>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</si>
  <si>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</si>
  <si>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</si>
  <si>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</si>
  <si>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</si>
  <si>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</si>
  <si>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</si>
  <si>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</si>
  <si>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</si>
  <si>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</si>
  <si>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</si>
  <si>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</si>
  <si>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</si>
  <si>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</si>
  <si>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</si>
  <si>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</si>
  <si>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</si>
  <si>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</si>
  <si>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</si>
  <si>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</si>
  <si>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</si>
  <si>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</si>
  <si>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</si>
  <si>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</si>
  <si>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</si>
  <si>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</si>
  <si>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</si>
  <si>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</si>
  <si>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</si>
  <si>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</si>
  <si>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</si>
  <si>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</si>
  <si>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</si>
  <si>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</si>
  <si>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</si>
  <si>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</si>
  <si>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</si>
  <si>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</si>
  <si>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</si>
  <si>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</si>
  <si>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</si>
  <si>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</si>
  <si>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</si>
  <si>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</si>
  <si>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</si>
  <si>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</si>
  <si>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</si>
  <si>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</si>
  <si>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</si>
  <si>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</si>
  <si>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</si>
  <si>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</si>
  <si>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</si>
  <si>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</si>
  <si>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</si>
  <si>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</si>
  <si>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</si>
  <si>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</si>
  <si>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</si>
  <si>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</si>
  <si>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</si>
  <si>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</si>
  <si>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</si>
  <si>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</si>
  <si>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</si>
  <si>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</si>
  <si>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</si>
  <si>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</si>
  <si>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</si>
  <si>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</si>
  <si>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</si>
  <si>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</si>
  <si>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</si>
  <si>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</si>
  <si>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</si>
  <si>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</si>
  <si>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</si>
  <si>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</si>
  <si>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</si>
  <si>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</si>
  <si>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</si>
  <si>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</si>
  <si>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</si>
  <si>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</si>
  <si>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</si>
  <si>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</si>
  <si>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</si>
  <si>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</si>
  <si>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</si>
  <si>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</si>
  <si>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</si>
  <si>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</si>
  <si>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</si>
  <si>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</si>
  <si>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</si>
  <si>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</si>
  <si>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</si>
  <si>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</si>
  <si>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</si>
  <si>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</si>
  <si>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</si>
  <si>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</si>
  <si>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</si>
  <si>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</si>
  <si>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</si>
  <si>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</si>
  <si>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</si>
  <si>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</si>
  <si>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</si>
  <si>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</si>
  <si>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</si>
  <si>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</si>
  <si>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</si>
  <si>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</si>
  <si>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</si>
  <si>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</si>
  <si>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</si>
  <si>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</si>
  <si>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</si>
  <si>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</si>
  <si>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</si>
  <si>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</si>
  <si>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</si>
  <si>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</si>
  <si>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</si>
  <si>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</si>
  <si>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</si>
  <si>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</si>
  <si>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</si>
  <si>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</si>
  <si>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</si>
  <si>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</si>
  <si>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</si>
  <si>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</si>
  <si>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</si>
  <si>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</si>
  <si>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</si>
  <si>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</si>
  <si>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</si>
  <si>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</si>
  <si>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</si>
  <si>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</si>
  <si>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</si>
  <si>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</si>
  <si>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</si>
  <si>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</si>
  <si>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</si>
  <si>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</si>
  <si>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</si>
  <si>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</si>
  <si>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</si>
  <si>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</si>
  <si>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</si>
  <si>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</si>
  <si>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</si>
  <si>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</si>
  <si>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</si>
  <si>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</si>
  <si>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</si>
  <si>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</si>
  <si>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</si>
  <si>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</si>
  <si>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</si>
  <si>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</si>
  <si>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</si>
  <si>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</si>
  <si>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</si>
  <si>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</si>
  <si>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</si>
  <si>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</si>
  <si>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</si>
  <si>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</si>
  <si>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</si>
  <si>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</si>
  <si>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</si>
  <si>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</si>
  <si>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</si>
  <si>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</si>
  <si>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</si>
  <si>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</si>
  <si>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</si>
  <si>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</si>
  <si>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</si>
  <si>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</si>
  <si>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</si>
  <si>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</si>
  <si>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</si>
  <si>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</si>
  <si>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</si>
  <si>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</si>
  <si>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</si>
  <si>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</si>
  <si>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</si>
  <si>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</si>
  <si>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</si>
  <si>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</si>
  <si>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</si>
  <si>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</si>
  <si>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</si>
  <si>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</si>
  <si>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20217010001731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</si>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</sst>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44193.583833680554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2682</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12"/>
      <c r="I20" s="150" t="s">
        <v>453</v>
      </c>
      <c r="J20" s="151" t="s">
        <v>963</v>
      </c>
      <c r="K20" s="152">
        <v>3085882606</v>
      </c>
      <c r="L20" s="153">
        <v>44185</v>
      </c>
      <c r="M20" s="153">
        <v>44193</v>
      </c>
      <c r="N20" s="136">
        <f>+(M20-L20)/30</f>
        <v>0.26666666666666666</v>
      </c>
      <c r="O20" s="139"/>
      <c r="U20" s="135"/>
      <c r="V20" s="107">
        <f ca="1">NOW()</f>
        <v>44193.583833680554</v>
      </c>
      <c r="W20" s="107">
        <f ca="1">NOW()</f>
        <v>44193.583833680554</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INFANTIL SEMILLEROS DE ESPERANZA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2683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2684</v>
      </c>
      <c r="C48" s="114" t="s">
        <v>31</v>
      </c>
      <c r="D48" s="112" t="s">
        <v>2685</v>
      </c>
      <c r="E48" s="146">
        <v>43800</v>
      </c>
      <c r="F48" s="146">
        <v>43921</v>
      </c>
      <c r="G48" s="173">
        <f>IF(AND(E48&lt;&gt;"",F48&lt;&gt;""),((F48-E48)/30),"")</f>
        <v>4.0333333333333332</v>
      </c>
      <c r="H48" s="124" t="s">
        <v>2686</v>
      </c>
      <c r="I48" s="115" t="s">
        <v>453</v>
      </c>
      <c r="J48" s="115" t="s">
        <v>966</v>
      </c>
      <c r="K48" s="118">
        <v>172611694</v>
      </c>
      <c r="L48" s="117"/>
      <c r="M48" s="119">
        <v>1</v>
      </c>
      <c r="N48" s="117" t="s">
        <v>2639</v>
      </c>
      <c r="O48" s="117" t="s">
        <v>1148</v>
      </c>
      <c r="P48" s="80"/>
    </row>
    <row r="49" spans="1:16" s="6" customFormat="1" ht="24.75" customHeight="1" x14ac:dyDescent="0.25">
      <c r="A49" s="144">
        <v>2</v>
      </c>
      <c r="B49" s="113" t="s">
        <v>2684</v>
      </c>
      <c r="C49" s="114" t="s">
        <v>31</v>
      </c>
      <c r="D49" s="112" t="s">
        <v>2687</v>
      </c>
      <c r="E49" s="146">
        <v>43450</v>
      </c>
      <c r="F49" s="146">
        <v>43921</v>
      </c>
      <c r="G49" s="173">
        <f t="shared" ref="G49:G107" si="2">IF(AND(E49&lt;&gt;"",F49&lt;&gt;""),((F49-E49)/30),"")</f>
        <v>15.7</v>
      </c>
      <c r="H49" s="116" t="s">
        <v>2686</v>
      </c>
      <c r="I49" s="115" t="s">
        <v>453</v>
      </c>
      <c r="J49" s="115" t="s">
        <v>981</v>
      </c>
      <c r="K49" s="118">
        <v>389056826</v>
      </c>
      <c r="L49" s="117"/>
      <c r="M49" s="119">
        <v>1</v>
      </c>
      <c r="N49" s="117" t="s">
        <v>2639</v>
      </c>
      <c r="O49" s="117" t="s">
        <v>1148</v>
      </c>
      <c r="P49" s="80"/>
    </row>
    <row r="50" spans="1:16" s="6" customFormat="1" ht="24.75" customHeight="1" x14ac:dyDescent="0.25">
      <c r="A50" s="144">
        <v>3</v>
      </c>
      <c r="B50" s="113" t="s">
        <v>2684</v>
      </c>
      <c r="C50" s="114" t="s">
        <v>31</v>
      </c>
      <c r="D50" s="112" t="s">
        <v>2688</v>
      </c>
      <c r="E50" s="146">
        <v>43313</v>
      </c>
      <c r="F50" s="146">
        <v>43449</v>
      </c>
      <c r="G50" s="173">
        <f t="shared" si="2"/>
        <v>4.5333333333333332</v>
      </c>
      <c r="H50" s="121" t="s">
        <v>2689</v>
      </c>
      <c r="I50" s="115" t="s">
        <v>453</v>
      </c>
      <c r="J50" s="115" t="s">
        <v>103</v>
      </c>
      <c r="K50" s="118">
        <v>259560546</v>
      </c>
      <c r="L50" s="117"/>
      <c r="M50" s="119">
        <v>1</v>
      </c>
      <c r="N50" s="117" t="s">
        <v>2639</v>
      </c>
      <c r="O50" s="117" t="s">
        <v>1148</v>
      </c>
      <c r="P50" s="80"/>
    </row>
    <row r="51" spans="1:16" s="6" customFormat="1" ht="24.75" customHeight="1" outlineLevel="1" x14ac:dyDescent="0.25">
      <c r="A51" s="144">
        <v>4</v>
      </c>
      <c r="B51" s="113" t="s">
        <v>2684</v>
      </c>
      <c r="C51" s="114" t="s">
        <v>31</v>
      </c>
      <c r="D51" s="112" t="s">
        <v>2690</v>
      </c>
      <c r="E51" s="146">
        <v>43450</v>
      </c>
      <c r="F51" s="146">
        <v>43799</v>
      </c>
      <c r="G51" s="173">
        <f t="shared" si="2"/>
        <v>11.633333333333333</v>
      </c>
      <c r="H51" s="116" t="s">
        <v>2691</v>
      </c>
      <c r="I51" s="115" t="s">
        <v>453</v>
      </c>
      <c r="J51" s="115" t="s">
        <v>966</v>
      </c>
      <c r="K51" s="118">
        <v>642835692</v>
      </c>
      <c r="L51" s="117"/>
      <c r="M51" s="119">
        <v>1</v>
      </c>
      <c r="N51" s="117" t="s">
        <v>2639</v>
      </c>
      <c r="O51" s="117" t="s">
        <v>26</v>
      </c>
      <c r="P51" s="80"/>
    </row>
    <row r="52" spans="1:16" s="7" customFormat="1" ht="24.75" customHeight="1" outlineLevel="1" x14ac:dyDescent="0.25">
      <c r="A52" s="145">
        <v>5</v>
      </c>
      <c r="B52" s="113" t="s">
        <v>2684</v>
      </c>
      <c r="C52" s="114" t="s">
        <v>31</v>
      </c>
      <c r="D52" s="112" t="s">
        <v>2692</v>
      </c>
      <c r="E52" s="146">
        <v>43313</v>
      </c>
      <c r="F52" s="146">
        <v>43449</v>
      </c>
      <c r="G52" s="173">
        <f t="shared" si="2"/>
        <v>4.5333333333333332</v>
      </c>
      <c r="H52" s="121" t="s">
        <v>2693</v>
      </c>
      <c r="I52" s="115" t="s">
        <v>453</v>
      </c>
      <c r="J52" s="115" t="s">
        <v>966</v>
      </c>
      <c r="K52" s="118">
        <v>298175580</v>
      </c>
      <c r="L52" s="117"/>
      <c r="M52" s="119">
        <v>1</v>
      </c>
      <c r="N52" s="117" t="s">
        <v>27</v>
      </c>
      <c r="O52" s="117" t="s">
        <v>26</v>
      </c>
      <c r="P52" s="81"/>
    </row>
    <row r="53" spans="1:16" s="7" customFormat="1" ht="24.75" customHeight="1" outlineLevel="1" x14ac:dyDescent="0.25">
      <c r="A53" s="145">
        <v>6</v>
      </c>
      <c r="B53" s="113" t="s">
        <v>2684</v>
      </c>
      <c r="C53" s="114" t="s">
        <v>31</v>
      </c>
      <c r="D53" s="112" t="s">
        <v>2694</v>
      </c>
      <c r="E53" s="146">
        <v>43117</v>
      </c>
      <c r="F53" s="146">
        <v>43312</v>
      </c>
      <c r="G53" s="173">
        <f t="shared" si="2"/>
        <v>6.5</v>
      </c>
      <c r="H53" s="121" t="s">
        <v>2695</v>
      </c>
      <c r="I53" s="115" t="s">
        <v>453</v>
      </c>
      <c r="J53" s="115" t="s">
        <v>981</v>
      </c>
      <c r="K53" s="118">
        <v>315404808</v>
      </c>
      <c r="L53" s="117"/>
      <c r="M53" s="119">
        <v>1</v>
      </c>
      <c r="N53" s="117" t="s">
        <v>27</v>
      </c>
      <c r="O53" s="117" t="s">
        <v>1148</v>
      </c>
      <c r="P53" s="81"/>
    </row>
    <row r="54" spans="1:16" s="7" customFormat="1" ht="24.75" customHeight="1" outlineLevel="1" x14ac:dyDescent="0.25">
      <c r="A54" s="145">
        <v>7</v>
      </c>
      <c r="B54" s="113" t="s">
        <v>2684</v>
      </c>
      <c r="C54" s="114" t="s">
        <v>31</v>
      </c>
      <c r="D54" s="112" t="s">
        <v>2696</v>
      </c>
      <c r="E54" s="146">
        <v>43007</v>
      </c>
      <c r="F54" s="146">
        <v>43100</v>
      </c>
      <c r="G54" s="173">
        <f t="shared" si="2"/>
        <v>3.1</v>
      </c>
      <c r="H54" s="116" t="s">
        <v>2695</v>
      </c>
      <c r="I54" s="115" t="s">
        <v>453</v>
      </c>
      <c r="J54" s="115" t="s">
        <v>981</v>
      </c>
      <c r="K54" s="120">
        <v>211328089</v>
      </c>
      <c r="L54" s="117"/>
      <c r="M54" s="119">
        <v>1</v>
      </c>
      <c r="N54" s="117" t="s">
        <v>27</v>
      </c>
      <c r="O54" s="117" t="s">
        <v>1148</v>
      </c>
      <c r="P54" s="81"/>
    </row>
    <row r="55" spans="1:16" s="7" customFormat="1" ht="24.75" customHeight="1" outlineLevel="1" x14ac:dyDescent="0.25">
      <c r="A55" s="145">
        <v>8</v>
      </c>
      <c r="B55" s="113" t="s">
        <v>2684</v>
      </c>
      <c r="C55" s="114" t="s">
        <v>31</v>
      </c>
      <c r="D55" s="112" t="s">
        <v>2697</v>
      </c>
      <c r="E55" s="146">
        <v>42675</v>
      </c>
      <c r="F55" s="146">
        <v>43004</v>
      </c>
      <c r="G55" s="173">
        <f t="shared" si="2"/>
        <v>10.966666666666667</v>
      </c>
      <c r="H55" s="116" t="s">
        <v>2695</v>
      </c>
      <c r="I55" s="115" t="s">
        <v>453</v>
      </c>
      <c r="J55" s="115" t="s">
        <v>981</v>
      </c>
      <c r="K55" s="120">
        <v>415544308</v>
      </c>
      <c r="L55" s="117"/>
      <c r="M55" s="119">
        <v>1</v>
      </c>
      <c r="N55" s="117" t="s">
        <v>27</v>
      </c>
      <c r="O55" s="117" t="s">
        <v>1148</v>
      </c>
      <c r="P55" s="81"/>
    </row>
    <row r="56" spans="1:16" s="7" customFormat="1" ht="24.75" customHeight="1" outlineLevel="1" x14ac:dyDescent="0.25">
      <c r="A56" s="145">
        <v>9</v>
      </c>
      <c r="B56" s="113" t="s">
        <v>2684</v>
      </c>
      <c r="C56" s="114" t="s">
        <v>31</v>
      </c>
      <c r="D56" s="112" t="s">
        <v>2698</v>
      </c>
      <c r="E56" s="146">
        <v>42674</v>
      </c>
      <c r="F56" s="146">
        <v>43312</v>
      </c>
      <c r="G56" s="173">
        <f t="shared" si="2"/>
        <v>21.266666666666666</v>
      </c>
      <c r="H56" s="116" t="s">
        <v>2695</v>
      </c>
      <c r="I56" s="115" t="s">
        <v>453</v>
      </c>
      <c r="J56" s="115" t="s">
        <v>966</v>
      </c>
      <c r="K56" s="120">
        <v>616188405</v>
      </c>
      <c r="L56" s="117"/>
      <c r="M56" s="119">
        <v>1</v>
      </c>
      <c r="N56" s="117" t="s">
        <v>27</v>
      </c>
      <c r="O56" s="117" t="s">
        <v>26</v>
      </c>
      <c r="P56" s="81"/>
    </row>
    <row r="57" spans="1:16" s="7" customFormat="1" ht="24.75" customHeight="1" outlineLevel="1" x14ac:dyDescent="0.25">
      <c r="A57" s="145">
        <v>10</v>
      </c>
      <c r="B57" s="64" t="s">
        <v>2684</v>
      </c>
      <c r="C57" s="65" t="s">
        <v>31</v>
      </c>
      <c r="D57" s="63" t="s">
        <v>2699</v>
      </c>
      <c r="E57" s="146">
        <v>42522</v>
      </c>
      <c r="F57" s="146">
        <v>42674</v>
      </c>
      <c r="G57" s="173">
        <f t="shared" si="2"/>
        <v>5.0666666666666664</v>
      </c>
      <c r="H57" s="64" t="s">
        <v>2700</v>
      </c>
      <c r="I57" s="63" t="s">
        <v>453</v>
      </c>
      <c r="J57" s="63" t="s">
        <v>978</v>
      </c>
      <c r="K57" s="66">
        <v>393508853</v>
      </c>
      <c r="L57" s="65"/>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2716</v>
      </c>
      <c r="E114" s="146">
        <v>43889</v>
      </c>
      <c r="F114" s="146">
        <v>44196</v>
      </c>
      <c r="G114" s="173">
        <f>IF(AND(E114&lt;&gt;"",F114&lt;&gt;""),((F114-E114)/30),"")</f>
        <v>10.233333333333333</v>
      </c>
      <c r="H114" s="124" t="s">
        <v>2717</v>
      </c>
      <c r="I114" s="123" t="s">
        <v>453</v>
      </c>
      <c r="J114" s="123" t="s">
        <v>963</v>
      </c>
      <c r="K114" s="125">
        <v>1297533082</v>
      </c>
      <c r="L114" s="102">
        <f>+IF(AND(K114&gt;0,O114="Ejecución"),(K114/877802)*Tabla28[[#This Row],[% participación]],IF(AND(K114&gt;0,O114&lt;&gt;"Ejecución"),"-",""))</f>
        <v>1478.1614555446445</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38" t="s">
        <v>2674</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154294130.30000001</v>
      </c>
      <c r="F185" s="94"/>
      <c r="G185" s="95"/>
      <c r="H185" s="90"/>
      <c r="I185" s="92" t="s">
        <v>2632</v>
      </c>
      <c r="J185" s="185">
        <f>M179</f>
        <v>0.03</v>
      </c>
      <c r="K185" s="231" t="s">
        <v>2633</v>
      </c>
      <c r="L185" s="231"/>
      <c r="M185" s="96">
        <f>+J185*K20</f>
        <v>92576478.179999992</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2720</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2721</v>
      </c>
      <c r="J211" s="27" t="s">
        <v>2627</v>
      </c>
      <c r="K211" s="149" t="s">
        <v>2724</v>
      </c>
      <c r="L211" s="21"/>
      <c r="M211" s="21"/>
      <c r="N211" s="21"/>
      <c r="O211" s="8"/>
    </row>
    <row r="212" spans="1:15" x14ac:dyDescent="0.25">
      <c r="A212" s="9"/>
      <c r="B212" s="27" t="s">
        <v>2624</v>
      </c>
      <c r="C212" s="148" t="s">
        <v>2720</v>
      </c>
      <c r="D212" s="21"/>
      <c r="G212" s="27" t="s">
        <v>2626</v>
      </c>
      <c r="H212" s="149" t="s">
        <v>2722</v>
      </c>
      <c r="J212" s="27" t="s">
        <v>2628</v>
      </c>
      <c r="K212" s="148"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D15" sqref="D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44193.583833680554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2682</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12"/>
      <c r="I20" s="150" t="s">
        <v>453</v>
      </c>
      <c r="J20" s="151" t="s">
        <v>963</v>
      </c>
      <c r="K20" s="152">
        <v>3085882606</v>
      </c>
      <c r="L20" s="153">
        <v>44185</v>
      </c>
      <c r="M20" s="153">
        <v>44193</v>
      </c>
      <c r="N20" s="136">
        <f>+(M20-L20)/30</f>
        <v>0.26666666666666666</v>
      </c>
      <c r="O20" s="139"/>
      <c r="U20" s="135"/>
      <c r="V20" s="107">
        <f ca="1">NOW()</f>
        <v>44193.583833680554</v>
      </c>
      <c r="W20" s="107">
        <f ca="1">NOW()</f>
        <v>44193.583833680554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MUJERES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2683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2701</v>
      </c>
      <c r="C48" s="126" t="s">
        <v>32</v>
      </c>
      <c r="D48" s="123" t="s">
        <v>2704</v>
      </c>
      <c r="E48" s="146">
        <v>42019</v>
      </c>
      <c r="F48" s="146">
        <v>42353</v>
      </c>
      <c r="G48" s="173">
        <f>IF(AND(E48&lt;&gt;"",F48&lt;&gt;""),((F48-E48)/30),"")</f>
        <v>11.133333333333333</v>
      </c>
      <c r="H48" s="124" t="s">
        <v>2709</v>
      </c>
      <c r="I48" s="123" t="s">
        <v>453</v>
      </c>
      <c r="J48" s="123" t="s">
        <v>963</v>
      </c>
      <c r="K48" s="125">
        <v>11770000</v>
      </c>
      <c r="L48" s="126"/>
      <c r="M48" s="182">
        <v>1</v>
      </c>
      <c r="N48" s="126"/>
      <c r="O48" s="126" t="s">
        <v>26</v>
      </c>
      <c r="P48" s="80"/>
    </row>
    <row r="49" spans="1:16" s="6" customFormat="1" ht="24.75" customHeight="1" x14ac:dyDescent="0.25">
      <c r="A49" s="144">
        <v>2</v>
      </c>
      <c r="B49" s="124" t="s">
        <v>2702</v>
      </c>
      <c r="C49" s="126" t="s">
        <v>32</v>
      </c>
      <c r="D49" s="123" t="s">
        <v>2705</v>
      </c>
      <c r="E49" s="146">
        <v>41307</v>
      </c>
      <c r="F49" s="146">
        <v>42037</v>
      </c>
      <c r="G49" s="173">
        <f t="shared" ref="G49:G107" si="1">IF(AND(E49&lt;&gt;"",F49&lt;&gt;""),((F49-E49)/30),"")</f>
        <v>24.333333333333332</v>
      </c>
      <c r="H49" s="124" t="s">
        <v>2710</v>
      </c>
      <c r="I49" s="123" t="s">
        <v>453</v>
      </c>
      <c r="J49" s="123" t="s">
        <v>963</v>
      </c>
      <c r="K49" s="125">
        <v>0</v>
      </c>
      <c r="L49" s="126"/>
      <c r="M49" s="182">
        <v>1</v>
      </c>
      <c r="N49" s="126"/>
      <c r="O49" s="126" t="s">
        <v>26</v>
      </c>
      <c r="P49" s="80"/>
    </row>
    <row r="50" spans="1:16" s="6" customFormat="1" ht="24.75" customHeight="1" x14ac:dyDescent="0.25">
      <c r="A50" s="144">
        <v>3</v>
      </c>
      <c r="B50" s="124" t="s">
        <v>2703</v>
      </c>
      <c r="C50" s="126" t="s">
        <v>32</v>
      </c>
      <c r="D50" s="123" t="s">
        <v>2706</v>
      </c>
      <c r="E50" s="146">
        <v>42614</v>
      </c>
      <c r="F50" s="146">
        <v>43373</v>
      </c>
      <c r="G50" s="173">
        <f t="shared" si="1"/>
        <v>25.3</v>
      </c>
      <c r="H50" s="121" t="s">
        <v>2711</v>
      </c>
      <c r="I50" s="123" t="s">
        <v>453</v>
      </c>
      <c r="J50" s="123" t="s">
        <v>963</v>
      </c>
      <c r="K50" s="125">
        <v>31200000</v>
      </c>
      <c r="L50" s="126"/>
      <c r="M50" s="182">
        <v>1</v>
      </c>
      <c r="N50" s="126"/>
      <c r="O50" s="126" t="s">
        <v>26</v>
      </c>
      <c r="P50" s="80"/>
    </row>
    <row r="51" spans="1:16" s="6" customFormat="1" ht="24.75" customHeight="1" outlineLevel="1" x14ac:dyDescent="0.25">
      <c r="A51" s="144">
        <v>4</v>
      </c>
      <c r="B51" s="124" t="s">
        <v>2703</v>
      </c>
      <c r="C51" s="126" t="s">
        <v>32</v>
      </c>
      <c r="D51" s="123" t="s">
        <v>2707</v>
      </c>
      <c r="E51" s="146">
        <v>43344</v>
      </c>
      <c r="F51" s="146">
        <v>43799</v>
      </c>
      <c r="G51" s="173">
        <f t="shared" si="1"/>
        <v>15.166666666666666</v>
      </c>
      <c r="H51" s="124" t="s">
        <v>2711</v>
      </c>
      <c r="I51" s="123" t="s">
        <v>453</v>
      </c>
      <c r="J51" s="123" t="s">
        <v>963</v>
      </c>
      <c r="K51" s="125">
        <v>16900000</v>
      </c>
      <c r="L51" s="126"/>
      <c r="M51" s="182">
        <v>1</v>
      </c>
      <c r="N51" s="126"/>
      <c r="O51" s="126" t="s">
        <v>26</v>
      </c>
      <c r="P51" s="80"/>
    </row>
    <row r="52" spans="1:16" s="7" customFormat="1" ht="24.75" customHeight="1" outlineLevel="1" x14ac:dyDescent="0.25">
      <c r="A52" s="145">
        <v>5</v>
      </c>
      <c r="B52" s="124" t="s">
        <v>2703</v>
      </c>
      <c r="C52" s="126" t="s">
        <v>32</v>
      </c>
      <c r="D52" s="123" t="s">
        <v>2708</v>
      </c>
      <c r="E52" s="146">
        <v>36526</v>
      </c>
      <c r="F52" s="146">
        <v>38717</v>
      </c>
      <c r="G52" s="173">
        <f t="shared" si="1"/>
        <v>73.033333333333331</v>
      </c>
      <c r="H52" s="121" t="s">
        <v>2712</v>
      </c>
      <c r="I52" s="123" t="s">
        <v>453</v>
      </c>
      <c r="J52" s="123" t="s">
        <v>963</v>
      </c>
      <c r="K52" s="125">
        <v>33943200</v>
      </c>
      <c r="L52" s="126"/>
      <c r="M52" s="182">
        <v>1</v>
      </c>
      <c r="N52" s="126"/>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21" t="s">
        <v>2674</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154294130.30000001</v>
      </c>
      <c r="F185" s="94"/>
      <c r="G185" s="95"/>
      <c r="H185" s="90"/>
      <c r="I185" s="92" t="s">
        <v>2632</v>
      </c>
      <c r="J185" s="185">
        <f>M179</f>
        <v>0.03</v>
      </c>
      <c r="K185" s="231" t="s">
        <v>2633</v>
      </c>
      <c r="L185" s="231"/>
      <c r="M185" s="96">
        <f>+J185*K20</f>
        <v>92576478.179999992</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2713</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2714</v>
      </c>
      <c r="J211" s="27" t="s">
        <v>2627</v>
      </c>
      <c r="K211" s="149" t="s">
        <v>2718</v>
      </c>
      <c r="L211" s="21"/>
      <c r="M211" s="21"/>
      <c r="N211" s="21"/>
      <c r="O211" s="8"/>
    </row>
    <row r="212" spans="1:15" x14ac:dyDescent="0.25">
      <c r="A212" s="9"/>
      <c r="B212" s="27" t="s">
        <v>2624</v>
      </c>
      <c r="C212" s="148" t="s">
        <v>2713</v>
      </c>
      <c r="D212" s="21"/>
      <c r="G212" s="27" t="s">
        <v>2626</v>
      </c>
      <c r="H212" s="149" t="s">
        <v>2715</v>
      </c>
      <c r="J212" s="27" t="s">
        <v>2628</v>
      </c>
      <c r="K212" s="148"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44193.583833680554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44193.583833680554</v>
      </c>
      <c r="W20" s="107">
        <f ca="1">NOW()</f>
        <v>44193.583833680554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44193.583833680554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44193.583833680554</v>
      </c>
      <c r="W20" s="107">
        <f ca="1">NOW()</f>
        <v>44193.583833680554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44193.583833680554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44193.583833680554</v>
      </c>
      <c r="W20" s="107">
        <f ca="1">NOW()</f>
        <v>44193.583833680554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44193.583833680554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44193.583833680554</v>
      </c>
      <c r="W20" s="107">
        <f ca="1">NOW()</f>
        <v>44193.583833680554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2020-12-11T17:12:38Z</cp:lastPrinted>
  <dcterms:created xsi:type="dcterms:W3CDTF">2020-10-14T21:57:42Z</dcterms:created>
  <dcterms:modified xsi:type="dcterms:W3CDTF">2020-12-28T19:05:56Z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