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NEXTCLOUD\FEJER\MANIFESTACION DE INTERESES\MANIFESTACION FEJER Y NIÑOS DE PAZ\MANIFESTACIONES\FEJER\CIMITARRA FEJER No.-2021-68-10001615\"/>
    </mc:Choice>
  </mc:AlternateContent>
  <xr:revisionPtr revIDLastSave="0" documentId="13_ncr:1_{EF41F29D-F593-4962-9B82-D3765387285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<sst xmlns="http://schemas.openxmlformats.org/spreadsheetml/2006/main" count="3111" uniqueCount="2702">
  <si>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</si>
  <si>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</si>
  <si>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</si>
  <si>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</si>
  <si>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</si>
  <si>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</si>
  <si>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</si>
  <si>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</si>
  <si>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</si>
  <si>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</si>
  <si>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</si>
  <si>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</si>
  <si>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</si>
  <si>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</si>
  <si>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</si>
  <si>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</si>
  <si>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</si>
  <si>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</si>
  <si>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</si>
  <si>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</si>
  <si>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</si>
  <si>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</si>
  <si>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</si>
  <si>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</si>
  <si>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</si>
  <si>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</si>
  <si>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</si>
  <si>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</si>
  <si>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</si>
  <si>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</si>
  <si>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</si>
  <si>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</si>
  <si>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</si>
  <si>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</si>
  <si>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</si>
  <si>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</si>
  <si>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</si>
  <si>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</si>
  <si>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</si>
  <si>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</si>
  <si>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</si>
  <si>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</si>
  <si>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</si>
  <si>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</si>
  <si>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</si>
  <si>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</si>
  <si>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</si>
  <si>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</si>
  <si>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</si>
  <si>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</si>
  <si>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</si>
  <si>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</si>
  <si>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</si>
  <si>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</si>
  <si>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</si>
  <si>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</si>
  <si>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</si>
  <si>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</si>
  <si>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</si>
  <si>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</si>
  <si>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</si>
  <si>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</si>
  <si>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</si>
  <si>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</si>
  <si>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</si>
  <si>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</si>
  <si>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</si>
  <si>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</si>
  <si>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</si>
  <si>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</si>
  <si>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</si>
  <si>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</si>
  <si>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</si>
  <si>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</si>
  <si>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</si>
  <si>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</si>
  <si>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</si>
  <si>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</si>
  <si>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</si>
  <si>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</si>
  <si>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</si>
  <si>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</si>
  <si>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</si>
  <si>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</si>
  <si>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</si>
  <si>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</si>
  <si>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</si>
  <si>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</si>
  <si>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</si>
  <si>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</si>
  <si>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</si>
  <si>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</si>
  <si>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</si>
  <si>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</si>
  <si>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</si>
  <si>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</si>
  <si>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</si>
  <si>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</si>
  <si>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</si>
  <si>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</si>
  <si>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</si>
  <si>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</si>
  <si>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</si>
  <si>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</si>
  <si>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</si>
  <si>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</si>
  <si>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</si>
  <si>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</si>
  <si>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</si>
  <si>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</si>
  <si>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</si>
  <si>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</si>
  <si>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</si>
  <si>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</si>
  <si>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</si>
  <si>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</si>
  <si>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</si>
  <si>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</si>
  <si>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</si>
  <si>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</si>
  <si>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</si>
  <si>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</si>
  <si>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</si>
  <si>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</si>
  <si>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</si>
  <si>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</si>
  <si>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</si>
  <si>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</si>
  <si>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</si>
  <si>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</si>
  <si>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</si>
  <si>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</si>
  <si>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</si>
  <si>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</si>
  <si>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</si>
  <si>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</si>
  <si>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</si>
  <si>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</si>
  <si>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</si>
  <si>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</si>
  <si>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</si>
  <si>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</si>
  <si>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</si>
  <si>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</si>
  <si>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</si>
  <si>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</si>
  <si>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</si>
  <si>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</si>
  <si>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</si>
  <si>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</si>
  <si>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</si>
  <si>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</si>
  <si>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</si>
  <si>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</si>
  <si>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</si>
  <si>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</si>
  <si>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</si>
  <si>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</si>
  <si>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</si>
  <si>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</si>
  <si>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</si>
  <si>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</si>
  <si>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</si>
  <si>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</si>
  <si>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</si>
  <si>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</si>
  <si>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</si>
  <si>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</si>
  <si>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</si>
  <si>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</si>
  <si>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</si>
  <si>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</si>
  <si>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</si>
  <si>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</si>
  <si>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</si>
  <si>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</si>
  <si>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</si>
  <si>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</si>
  <si>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</si>
  <si>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</si>
  <si>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</si>
  <si>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</si>
  <si>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</si>
  <si>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</si>
  <si>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</si>
  <si>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</si>
  <si>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</si>
  <si>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</si>
  <si>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</si>
  <si>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</si>
  <si>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</si>
  <si>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</si>
  <si>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</si>
  <si>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</si>
  <si>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</si>
  <si>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</si>
  <si>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</si>
  <si>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</si>
  <si>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</si>
  <si>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</si>
  <si>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</si>
  <si>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</si>
  <si>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</si>
  <si>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</si>
  <si>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</si>
  <si>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</si>
  <si>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</si>
  <si>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</si>
  <si>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</si>
  <si>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</si>
  <si>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</si>
  <si>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</si>
  <si>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</si>
  <si>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</si>
  <si>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</si>
  <si>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</si>
  <si>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</si>
  <si>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</si>
  <si>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</si>
  <si>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</si>
  <si>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</si>
  <si>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</si>
  <si>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</si>
  <si>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</si>
  <si>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</si>
  <si>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</si>
  <si>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</si>
  <si>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</si>
  <si>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</si>
  <si>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</si>
  <si>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</si>
  <si>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</si>
  <si>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</si>
  <si>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</si>
  <si>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</si>
  <si>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</si>
  <si>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</si>
  <si>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</si>
  <si>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</si>
  <si>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</si>
  <si>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</si>
  <si>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</si>
  <si>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</si>
  <si>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</si>
  <si>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</si>
  <si>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</si>
  <si>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</si>
  <si>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</si>
  <si>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</si>
  <si>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</si>
  <si>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</si>
  <si>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</si>
  <si>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</si>
  <si>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</si>
  <si>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</si>
  <si>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</si>
  <si>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</si>
  <si>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</si>
  <si>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</si>
  <si>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</si>
  <si>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</si>
  <si>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</si>
  <si>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</si>
  <si>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</si>
  <si>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</si>
  <si>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</si>
  <si>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</si>
  <si>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</si>
  <si>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</si>
  <si>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</si>
  <si>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</si>
  <si>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</si>
  <si>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</si>
  <si>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</si>
  <si>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</si>
  <si>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</si>
  <si>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</si>
  <si>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</si>
  <si>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</si>
  <si>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</si>
  <si>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</si>
  <si>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</si>
  <si>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</si>
  <si>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</si>
  <si>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</si>
  <si>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</si>
  <si>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</si>
  <si>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</si>
  <si>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</si>
  <si>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</si>
  <si>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</si>
  <si>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</si>
  <si>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</si>
  <si>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</si>
  <si>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</si>
  <si>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</si>
  <si>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</si>
  <si>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</si>
  <si>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</si>
  <si>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</si>
  <si>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</si>
  <si>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</si>
  <si>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</si>
  <si>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</si>
  <si>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</si>
  <si>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</si>
  <si>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</si>
  <si>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</si>
  <si>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</si>
  <si>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</si>
  <si>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</si>
  <si>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</si>
  <si>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</si>
  <si>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</si>
  <si>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</si>
  <si>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</si>
  <si>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</si>
  <si>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</si>
  <si>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</si>
  <si>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</si>
  <si>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</si>
  <si>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</si>
  <si>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</si>
  <si>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</si>
  <si>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</si>
  <si>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</si>
  <si>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</si>
  <si>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</si>
  <si>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</si>
  <si>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</si>
  <si>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</si>
  <si>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</si>
  <si>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</si>
  <si>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</si>
  <si>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</si>
  <si>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</si>
  <si>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</si>
  <si>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</si>
  <si>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</si>
  <si>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</si>
  <si>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</si>
  <si>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</si>
  <si>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</si>
  <si>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</si>
  <si>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</si>
  <si>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</si>
  <si>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</si>
  <si>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</si>
  <si>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</si>
  <si>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</si>
  <si>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</si>
  <si>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</si>
  <si>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</si>
  <si>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</si>
  <si>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</si>
  <si>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</si>
  <si>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</si>
  <si>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</si>
  <si>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</si>
  <si>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</si>
  <si>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</si>
  <si>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</si>
  <si>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</si>
  <si>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</si>
  <si>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</si>
  <si>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</si>
  <si>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</si>
  <si>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</si>
  <si>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</si>
  <si>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</si>
  <si>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</si>
  <si>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</si>
  <si>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</si>
  <si>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</si>
  <si>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</si>
  <si>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</si>
  <si>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</si>
  <si>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</si>
  <si>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</si>
  <si>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</si>
  <si>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</si>
  <si>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</si>
  <si>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</si>
  <si>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</si>
  <si>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</si>
  <si>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</si>
  <si>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</si>
  <si>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</si>
  <si>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</si>
  <si>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</si>
  <si>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</si>
  <si>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</si>
  <si>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</si>
  <si>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</si>
  <si>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</si>
  <si>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</si>
  <si>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</si>
  <si>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</si>
  <si>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</si>
  <si>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</si>
  <si>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</si>
  <si>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</si>
  <si>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</si>
  <si>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</si>
  <si>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</si>
  <si>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</si>
  <si>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</si>
  <si>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</si>
  <si>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</si>
  <si>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</si>
  <si>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</si>
  <si>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</si>
  <si>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</si>
  <si>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</si>
  <si>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</si>
  <si>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</si>
  <si>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</si>
  <si>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</si>
  <si>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</si>
  <si>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</si>
  <si>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</si>
  <si>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</si>
  <si>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</si>
  <si>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</si>
  <si>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</si>
  <si>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</si>
  <si>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</si>
  <si>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</si>
  <si>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</si>
  <si>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</si>
  <si>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</si>
  <si>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</si>
  <si>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</si>
  <si>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</si>
  <si>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</si>
  <si>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</si>
  <si>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</si>
  <si>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</si>
  <si>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</si>
  <si>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</si>
  <si>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</si>
  <si>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</si>
  <si>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</si>
  <si>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</si>
  <si>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</si>
  <si>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</si>
  <si>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</si>
  <si>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</si>
  <si>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</si>
  <si>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</si>
  <si>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</si>
  <si>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</si>
  <si>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</si>
  <si>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</si>
  <si>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</si>
  <si>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</si>
  <si>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</si>
  <si>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</si>
  <si>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</si>
  <si>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</si>
  <si>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</si>
  <si>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</si>
  <si>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</si>
  <si>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</si>
  <si>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</si>
  <si>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</si>
  <si>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</si>
  <si>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</si>
  <si>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</si>
  <si>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</si>
  <si>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</si>
  <si>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</si>
  <si>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</si>
  <si>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</si>
  <si>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</si>
  <si>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</si>
  <si>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</si>
  <si>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</si>
  <si>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</si>
  <si>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</si>
  <si>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</si>
  <si>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</si>
  <si>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</si>
  <si>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</si>
  <si>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</si>
  <si>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</si>
  <si>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</si>
  <si>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</si>
  <si>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</si>
  <si>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</si>
  <si>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</si>
  <si>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</si>
  <si>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</si>
  <si>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</si>
  <si>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</si>
  <si>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</si>
  <si>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</si>
  <si>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</si>
  <si>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</si>
  <si>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</si>
  <si>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</si>
  <si>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</si>
  <si>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</si>
  <si>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</si>
  <si>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</si>
  <si>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</si>
  <si>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</si>
  <si>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</si>
  <si>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</si>
  <si>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</si>
  <si>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</si>
  <si>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</si>
  <si>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</si>
  <si>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</si>
  <si>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</si>
  <si>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</si>
  <si>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</si>
  <si>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</si>
  <si>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</si>
  <si>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</si>
  <si>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</si>
  <si>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</si>
  <si>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</si>
  <si>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</si>
  <si>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</si>
  <si>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</si>
  <si>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</si>
  <si>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</si>
  <si>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</si>
  <si>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</si>
  <si>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</si>
  <si>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</si>
  <si>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</si>
  <si>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</si>
  <si>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</si>
  <si>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</si>
  <si>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</si>
  <si>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</si>
  <si>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</si>
  <si>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</si>
  <si>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</si>
  <si>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</si>
  <si>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</si>
  <si>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</si>
  <si>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</si>
  <si>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</si>
  <si>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</si>
  <si>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</si>
  <si>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</si>
  <si>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</si>
  <si>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</si>
  <si>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</si>
  <si>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</si>
  <si>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</si>
  <si>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</si>
  <si>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</si>
  <si>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</si>
  <si>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</si>
  <si>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</si>
  <si>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</si>
  <si>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</si>
  <si>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</si>
  <si>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</si>
  <si>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</si>
  <si>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</si>
  <si>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</si>
  <si>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</si>
  <si>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</si>
  <si>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</si>
  <si>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</si>
  <si>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</si>
  <si>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</si>
  <si>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</si>
  <si>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</si>
  <si>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</si>
  <si>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</si>
  <si>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</si>
  <si>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</si>
  <si>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</si>
  <si>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</si>
  <si>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</si>
  <si>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</si>
  <si>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</si>
  <si>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</si>
  <si>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</si>
  <si>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</si>
  <si>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</si>
  <si>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</si>
  <si>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</si>
  <si>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</si>
  <si>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</si>
  <si>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</si>
  <si>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</si>
  <si>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</si>
  <si>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</si>
  <si>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</si>
  <si>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</si>
  <si>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</si>
  <si>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</si>
  <si>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</si>
  <si>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</si>
  <si>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</si>
  <si>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</si>
  <si>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</si>
  <si>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</si>
  <si>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</si>
  <si>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</si>
  <si>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</si>
  <si>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</si>
  <si>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</si>
  <si>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</si>
  <si>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</si>
  <si>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</si>
  <si>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</si>
  <si>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</si>
  <si>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</si>
  <si>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</si>
  <si>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</si>
  <si>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</si>
  <si>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</si>
  <si>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</si>
  <si>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</si>
  <si>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</si>
  <si>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</si>
  <si>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</si>
  <si>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</si>
  <si>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</si>
  <si>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</si>
  <si>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</si>
  <si>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</si>
  <si>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</si>
  <si>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</si>
  <si>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</si>
  <si>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</si>
  <si>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</si>
  <si>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</si>
  <si>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</si>
  <si>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</si>
  <si>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</si>
  <si>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</si>
  <si>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</si>
  <si>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</si>
  <si>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</si>
  <si>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</si>
  <si>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</si>
  <si>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</si>
  <si>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</si>
  <si>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</si>
  <si>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</si>
  <si>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</si>
  <si>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</si>
  <si>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</si>
  <si>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</si>
  <si>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</si>
  <si>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</si>
  <si>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</si>
  <si>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</si>
  <si>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</si>
  <si>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</si>
  <si>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</si>
  <si>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</si>
  <si>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</si>
  <si>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</si>
  <si>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</si>
  <si>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</si>
  <si>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</si>
  <si>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</si>
  <si>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</si>
  <si>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</si>
  <si>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</si>
  <si>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</si>
  <si>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</si>
  <si>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</si>
  <si>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</si>
  <si>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</si>
  <si>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</si>
  <si>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</si>
  <si>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</si>
  <si>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</si>
  <si>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</si>
  <si>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</si>
  <si>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</si>
  <si>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</si>
  <si>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</si>
  <si>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</si>
  <si>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</si>
  <si>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</si>
  <si>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</si>
  <si>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</si>
  <si>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</si>
  <si>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</si>
  <si>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</si>
  <si>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</si>
  <si>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</si>
  <si>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</si>
  <si>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</si>
  <si>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</si>
  <si>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</si>
  <si>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</si>
  <si>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</si>
  <si>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</si>
  <si>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</si>
  <si>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</si>
  <si>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</si>
  <si>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</si>
  <si>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</si>
  <si>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</si>
  <si>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</si>
  <si>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</si>
  <si>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</si>
  <si>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</si>
  <si>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</si>
  <si>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</si>
  <si>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</si>
  <si>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</si>
  <si>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</si>
  <si>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</si>
  <si>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</si>
  <si>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</si>
  <si>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</si>
  <si>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</si>
  <si>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</si>
  <si>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</si>
  <si>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</si>
  <si>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</si>
  <si>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</si>
  <si>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</si>
  <si>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</si>
  <si>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</si>
  <si>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</si>
  <si>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</si>
  <si>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</si>
  <si>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</si>
  <si>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</si>
  <si>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</si>
  <si>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</si>
  <si>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</si>
  <si>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</si>
  <si>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</si>
  <si>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</si>
  <si>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</si>
  <si>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</si>
  <si>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</si>
  <si>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</si>
  <si>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</si>
  <si>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</si>
  <si>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</si>
  <si>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</si>
  <si>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</si>
  <si>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</si>
  <si>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</si>
  <si>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</si>
  <si>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</si>
  <si>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</si>
  <si>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</si>
  <si>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</si>
  <si>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</si>
  <si>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</si>
  <si>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</si>
  <si>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</si>
  <si>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</si>
  <si>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</si>
  <si>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</si>
  <si>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</si>
  <si>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</si>
  <si>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</si>
  <si>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</si>
  <si>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</si>
  <si>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</si>
  <si>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</si>
  <si>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</si>
  <si>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</si>
  <si>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</si>
  <si>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</si>
  <si>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</si>
  <si>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</si>
  <si>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</si>
  <si>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</si>
  <si>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</si>
  <si>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</si>
  <si>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</si>
  <si>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</si>
  <si>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</si>
  <si>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</si>
  <si>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</si>
  <si>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</si>
  <si>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</si>
  <si>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</si>
  <si>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</si>
  <si>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</si>
  <si>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</si>
  <si>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</si>
  <si>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</si>
  <si>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</si>
  <si>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</si>
  <si>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</si>
  <si>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</si>
  <si>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</si>
  <si>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</si>
  <si>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</si>
  <si>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</si>
  <si>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</si>
  <si>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</si>
  <si>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</si>
  <si>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</si>
  <si>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</si>
  <si>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</si>
  <si>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</si>
  <si>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</si>
  <si>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</si>
  <si>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</si>
  <si>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</si>
  <si>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</si>
  <si>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</si>
  <si>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</si>
  <si>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</si>
  <si>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</si>
  <si>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</si>
  <si>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</si>
  <si>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</si>
  <si>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</si>
  <si>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</si>
  <si>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</si>
  <si>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</si>
  <si>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</si>
  <si>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</si>
  <si>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</si>
  <si>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</si>
  <si>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</si>
  <si>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</si>
  <si>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</si>
  <si>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</si>
  <si>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</si>
  <si>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</si>
  <si>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</si>
  <si>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</si>
  <si>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</si>
  <si>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</si>
  <si>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</si>
  <si>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</si>
  <si>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</si>
  <si>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</si>
  <si>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</si>
  <si>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</si>
  <si>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</si>
  <si>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</si>
  <si>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</si>
  <si>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</si>
  <si>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</si>
  <si>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</si>
  <si>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</si>
  <si>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</si>
  <si>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</si>
  <si>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</si>
  <si>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</si>
  <si>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</si>
  <si>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</si>
  <si>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</si>
  <si>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</si>
  <si>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</si>
  <si>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</si>
  <si>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</si>
  <si>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</si>
  <si>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</si>
  <si>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</si>
  <si>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</si>
  <si>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</si>
  <si>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</si>
  <si>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</si>
  <si>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</si>
  <si>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</si>
  <si>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</si>
  <si>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</si>
  <si>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</si>
  <si>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</si>
  <si>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</si>
  <si>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</si>
  <si>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</si>
  <si>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</si>
  <si>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</si>
  <si>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</si>
  <si>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</si>
  <si>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</si>
  <si>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</si>
  <si>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</si>
  <si>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</si>
  <si>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</si>
  <si>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</si>
  <si>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</si>
  <si>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</si>
  <si>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</si>
  <si>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</si>
  <si>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</si>
  <si>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</si>
  <si>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</si>
  <si>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</si>
  <si>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</si>
  <si>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</si>
  <si>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</si>
  <si>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</si>
  <si>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</si>
  <si>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</si>
  <si>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</si>
  <si>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</si>
  <si>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</si>
  <si>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</si>
  <si>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</si>
  <si>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</si>
  <si>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</si>
  <si>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</si>
  <si>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</si>
  <si>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</si>
  <si>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</si>
  <si>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</si>
  <si>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</si>
  <si>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</si>
  <si>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</si>
  <si>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</si>
  <si>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</si>
  <si>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</si>
  <si>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</si>
  <si>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</si>
  <si>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</si>
  <si>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</si>
  <si>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</si>
  <si>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</si>
  <si>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</si>
  <si>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</si>
  <si>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</si>
  <si>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</si>
  <si>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</si>
  <si>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</si>
  <si>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</si>
  <si>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</si>
  <si>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</si>
  <si>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</si>
  <si>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</si>
  <si>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</si>
  <si>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</si>
  <si>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</si>
  <si>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</si>
  <si>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</si>
  <si>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</si>
  <si>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</si>
  <si>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</si>
  <si>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</si>
  <si>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</si>
  <si>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</si>
  <si>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</si>
  <si>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</si>
  <si>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</si>
  <si>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</si>
  <si>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</si>
  <si>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</si>
  <si>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</si>
  <si>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</si>
  <si>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</si>
  <si>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</si>
  <si>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</si>
  <si>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</si>
  <si>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</si>
  <si>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</si>
  <si>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</si>
  <si>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</si>
  <si>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</si>
  <si>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</si>
  <si>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</si>
  <si>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</si>
  <si>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</si>
  <si>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</si>
  <si>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</si>
  <si>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</si>
  <si>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</si>
  <si>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</si>
  <si>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</si>
  <si>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</si>
  <si>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</si>
  <si>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</si>
  <si>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</si>
  <si>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</si>
  <si>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</si>
  <si>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</si>
  <si>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</si>
  <si>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</si>
  <si>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</si>
  <si>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</si>
  <si>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</si>
  <si>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</si>
  <si>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</si>
  <si>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</si>
  <si>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</si>
  <si>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</si>
  <si>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</si>
  <si>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</si>
  <si>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</si>
  <si>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</si>
  <si>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</si>
  <si>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</si>
  <si>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</si>
  <si>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</si>
  <si>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</si>
  <si>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</si>
  <si>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</si>
  <si>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</si>
  <si>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</si>
  <si>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</si>
  <si>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</si>
  <si>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</si>
  <si>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</si>
  <si>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</si>
  <si>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</si>
  <si>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</si>
  <si>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</si>
  <si>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</si>
  <si>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</si>
  <si>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</si>
  <si>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</si>
  <si>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</si>
  <si>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</si>
  <si>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</si>
  <si>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</si>
  <si>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</si>
  <si>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</si>
  <si>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</si>
  <si>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</si>
  <si>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</si>
  <si>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</si>
  <si>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</si>
  <si>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</si>
  <si>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</si>
  <si>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</si>
  <si>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</si>
  <si>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</si>
  <si>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</si>
  <si>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</si>
  <si>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</si>
  <si>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</si>
  <si>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</si>
  <si>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</si>
  <si>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</si>
  <si>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</si>
  <si>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</si>
  <si>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</si>
  <si>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</si>
  <si>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</si>
  <si>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</si>
  <si>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</si>
  <si>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</si>
  <si>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</si>
  <si>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</si>
  <si>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</si>
  <si>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</si>
  <si>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</si>
  <si>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</si>
  <si>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</si>
  <si>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</si>
  <si>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</si>
  <si>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</si>
  <si>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</si>
  <si>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</si>
  <si>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</si>
  <si>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</si>
  <si>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</si>
  <si>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</si>
  <si>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</si>
  <si>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</si>
  <si>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</si>
  <si>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</si>
  <si>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</si>
  <si>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</si>
  <si>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</si>
  <si>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</si>
  <si>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</si>
  <si>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</si>
  <si>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</si>
  <si>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</si>
  <si>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</si>
  <si>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</si>
  <si>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</si>
  <si>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</si>
  <si>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</si>
  <si>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</si>
  <si>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</si>
  <si>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</si>
  <si>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</si>
  <si>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</si>
  <si>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</si>
  <si>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</si>
  <si>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</si>
  <si>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</si>
  <si>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</si>
  <si>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</si>
  <si>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</si>
  <si>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</si>
  <si>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</si>
  <si>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</si>
  <si>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</si>
  <si>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</si>
  <si>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</si>
  <si>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</si>
  <si>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</si>
  <si>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</si>
  <si>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</si>
  <si>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</si>
  <si>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</si>
  <si>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</si>
  <si>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</si>
  <si>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</si>
  <si>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</si>
  <si>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</si>
  <si>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</si>
  <si>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</si>
  <si>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</si>
  <si>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</si>
  <si>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</si>
  <si>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</si>
  <si>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</si>
  <si>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</si>
  <si>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</si>
  <si>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</si>
  <si>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</si>
  <si>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</si>
  <si>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</si>
  <si>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</si>
  <si>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</si>
  <si>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</si>
  <si>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</si>
  <si>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</si>
  <si>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</si>
  <si>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</si>
  <si>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</si>
  <si>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</si>
  <si>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</si>
  <si>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</si>
  <si>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</si>
  <si>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</si>
  <si>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</si>
  <si>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</si>
  <si>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</si>
  <si>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</si>
  <si>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</si>
  <si>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</si>
  <si>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</si>
  <si>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</si>
  <si>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</si>
  <si>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</si>
  <si>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</si>
  <si>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</si>
  <si>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</si>
  <si>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</si>
  <si>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</si>
  <si>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</si>
  <si>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</si>
  <si>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</si>
  <si>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</si>
  <si>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</si>
  <si>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</si>
  <si>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</si>
  <si>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</si>
  <si>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</si>
  <si>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</si>
  <si>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</si>
  <si>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</si>
  <si>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</si>
  <si>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</si>
  <si>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</si>
  <si>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</si>
  <si>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</si>
  <si>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</si>
  <si>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</si>
  <si>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</si>
  <si>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</si>
  <si>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</si>
  <si>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</si>
  <si>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</si>
  <si>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</si>
  <si>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</si>
  <si>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</si>
  <si>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</si>
  <si>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</si>
  <si>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</si>
  <si>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</si>
  <si>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</si>
  <si>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</si>
  <si>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</si>
  <si>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</si>
  <si>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</si>
  <si>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</si>
  <si>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</si>
  <si>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</si>
  <si>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</si>
  <si>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</si>
  <si>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</si>
  <si>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</si>
  <si>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</si>
  <si>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</si>
  <si>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</si>
  <si>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</si>
  <si>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</si>
  <si>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</si>
  <si>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</si>
  <si>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</si>
  <si>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</si>
  <si>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</si>
  <si>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</si>
  <si>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</si>
  <si>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</si>
  <si>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</si>
  <si>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</si>
  <si>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</si>
  <si>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</si>
  <si>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</si>
  <si>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</si>
  <si>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</si>
  <si>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</si>
  <si>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</si>
  <si>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</si>
  <si>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</si>
  <si>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</si>
  <si>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</si>
  <si>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</si>
  <si>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</si>
  <si>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</si>
  <si>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</si>
  <si>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</si>
  <si>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</si>
  <si>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</si>
  <si>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</si>
  <si>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</si>
  <si>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</si>
  <si>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</si>
  <si>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</si>
  <si>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</si>
  <si>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</si>
  <si>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</si>
  <si>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</si>
  <si>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</si>
  <si>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</si>
  <si>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</si>
  <si>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</si>
  <si>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</si>
  <si>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</si>
  <si>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</si>
  <si>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</si>
  <si>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</si>
  <si>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</si>
  <si>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</si>
  <si>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</si>
  <si>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</si>
  <si>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</si>
  <si>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</si>
  <si>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</si>
  <si>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</si>
  <si>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</si>
  <si>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</si>
  <si>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</si>
  <si>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</si>
  <si>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</si>
  <si>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</si>
  <si>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</si>
  <si>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</si>
  <si>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</si>
  <si>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</si>
  <si>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</si>
  <si>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</si>
  <si>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</si>
  <si>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</si>
  <si>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</si>
  <si>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</si>
  <si>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</si>
  <si>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</si>
  <si>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</si>
  <si>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</si>
  <si>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</si>
  <si>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</si>
  <si>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</si>
  <si>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</si>
  <si>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</si>
  <si>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</si>
  <si>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</si>
  <si>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</si>
  <si>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</si>
  <si>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</si>
  <si>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</si>
  <si>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</si>
  <si>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</si>
  <si>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</si>
  <si>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</si>
  <si>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</si>
  <si>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</si>
  <si>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</si>
  <si>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</si>
  <si>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</si>
  <si>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</si>
  <si>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</si>
  <si>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</si>
  <si>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</si>
  <si>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</si>
  <si>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</si>
  <si>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</si>
  <si>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</si>
  <si>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</si>
  <si>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</si>
  <si>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</si>
  <si>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</si>
  <si>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</si>
  <si>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</si>
  <si>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</si>
  <si>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</si>
  <si>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</si>
  <si>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</si>
  <si>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</si>
  <si>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</si>
  <si>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</si>
  <si>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</si>
  <si>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</si>
  <si>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</si>
  <si>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</si>
  <si>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</si>
  <si>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</si>
  <si>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</si>
  <si>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</si>
  <si>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</si>
  <si>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</si>
  <si>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</si>
  <si>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</si>
  <si>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</si>
  <si>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</si>
  <si>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</si>
  <si>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</si>
  <si>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</si>
  <si>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</si>
  <si>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</si>
  <si>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</si>
  <si>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</si>
  <si>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</si>
  <si>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</si>
  <si>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</si>
  <si>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</si>
  <si>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</si>
  <si>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</si>
  <si>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</si>
  <si>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</si>
  <si>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</si>
  <si>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</si>
  <si>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</si>
  <si>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</si>
  <si>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</si>
  <si>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</si>
  <si>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</si>
  <si>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</si>
  <si>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</si>
  <si>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</si>
  <si>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</si>
  <si>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</si>
  <si>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</si>
  <si>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</si>
  <si>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</si>
  <si>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</si>
  <si>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</si>
  <si>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</si>
  <si>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</si>
  <si>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</si>
  <si>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</si>
  <si>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</si>
  <si>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</si>
  <si>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</si>
  <si>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</si>
  <si>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</si>
  <si>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</si>
  <si>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</si>
  <si>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</si>
  <si>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</si>
  <si>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</si>
  <si>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</si>
  <si>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</si>
  <si>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</si>
  <si>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</si>
  <si>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</si>
  <si>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</si>
  <si>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</si>
  <si>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</si>
  <si>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</si>
  <si>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</si>
  <si>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</si>
  <si>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</si>
  <si>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</si>
  <si>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</si>
  <si>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</si>
  <si>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</si>
  <si>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</si>
  <si>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</si>
  <si>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</si>
  <si>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</si>
  <si>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</si>
  <si>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</si>
  <si>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</si>
  <si>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</si>
  <si>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</si>
  <si>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</si>
  <si>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</si>
  <si>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</si>
  <si>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</si>
  <si>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</si>
  <si>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</si>
  <si>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</si>
  <si>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</si>
  <si>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</si>
  <si>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</si>
  <si>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</si>
  <si>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</si>
  <si>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</si>
  <si>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</si>
  <si>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</si>
  <si>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</si>
  <si>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</si>
  <si>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</si>
  <si>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</si>
  <si>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</si>
  <si>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</si>
  <si>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</si>
  <si>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</si>
  <si>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</si>
  <si>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</si>
  <si>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</si>
  <si>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</si>
  <si>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</si>
  <si>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</si>
  <si>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</si>
  <si>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</si>
  <si>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</si>
  <si>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</si>
  <si>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</si>
  <si>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</si>
  <si>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</si>
  <si>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</si>
  <si>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</si>
  <si>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</si>
  <si>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</si>
  <si>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</si>
  <si>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</si>
  <si>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</si>
  <si>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</si>
  <si>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</si>
  <si>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</si>
  <si>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</si>
  <si>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</si>
  <si>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</si>
  <si>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</si>
  <si>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</si>
  <si>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</si>
  <si>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</si>
  <si>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</si>
  <si>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</si>
  <si>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</si>
  <si>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</si>
  <si>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</si>
  <si>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</si>
  <si>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</si>
  <si>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</si>
  <si>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</si>
  <si>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</si>
  <si>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</si>
  <si>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</si>
  <si>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</si>
  <si>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</si>
  <si>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</si>
  <si>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</si>
  <si>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</si>
  <si>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</si>
  <si>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</si>
  <si>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</si>
  <si>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</si>
  <si>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</si>
  <si>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</si>
  <si>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</si>
  <si>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</si>
  <si>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</si>
  <si>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</si>
  <si>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</si>
  <si>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</si>
  <si>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</si>
  <si>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</si>
  <si>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</si>
  <si>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</si>
  <si>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</si>
  <si>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</si>
  <si>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</si>
  <si>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</si>
  <si>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</si>
  <si>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</si>
  <si>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</si>
  <si>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</si>
  <si>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</si>
  <si>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</si>
  <si>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</si>
  <si>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</si>
  <si>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</si>
  <si>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</si>
  <si>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</si>
  <si>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</si>
  <si>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</si>
  <si>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</si>
  <si>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</si>
  <si>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</si>
  <si>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</si>
  <si>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</si>
  <si>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</si>
  <si>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</si>
  <si>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</si>
  <si>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</si>
  <si>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</si>
  <si>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</si>
  <si>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</si>
  <si>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</si>
  <si>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</si>
  <si>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</si>
  <si>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</si>
  <si>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</si>
  <si>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</si>
  <si>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</si>
  <si>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</si>
  <si>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</si>
  <si>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</si>
  <si>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</si>
  <si>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</si>
  <si>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</si>
  <si>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</si>
  <si>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</si>
  <si>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</si>
  <si>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</si>
  <si>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</si>
  <si>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</si>
  <si>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</si>
  <si>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</si>
  <si>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</si>
  <si>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</si>
  <si>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</si>
  <si>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</si>
  <si>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</si>
  <si>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</si>
  <si>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</si>
  <si>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</si>
  <si>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</si>
  <si>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</si>
  <si>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</si>
  <si>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</si>
  <si>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</si>
  <si>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</si>
  <si>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</si>
  <si>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</si>
  <si>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</si>
  <si>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</si>
  <si>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</si>
  <si>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</si>
  <si>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</si>
  <si>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</si>
  <si>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</si>
  <si>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</si>
  <si>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</si>
  <si>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</si>
  <si>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</si>
  <si>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</si>
  <si>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</si>
  <si>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</si>
  <si>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</si>
  <si>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</si>
  <si>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</si>
  <si>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</si>
  <si>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</si>
  <si>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</si>
  <si>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</si>
  <si>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</si>
  <si>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</si>
  <si>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</si>
  <si>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</si>
  <si>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</si>
  <si>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</si>
  <si>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</si>
  <si>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</si>
  <si>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</si>
  <si>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</si>
  <si>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</si>
  <si>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</si>
  <si>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</si>
  <si>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</si>
  <si>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</si>
  <si>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</si>
  <si>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</si>
  <si>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</si>
  <si>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</si>
  <si>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</si>
  <si>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</si>
  <si>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</si>
  <si>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</si>
  <si>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</si>
  <si>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</si>
  <si>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</si>
  <si>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</si>
  <si>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</si>
  <si>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</si>
  <si>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</si>
  <si>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</si>
  <si>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</si>
  <si>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</si>
  <si>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</si>
  <si>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</si>
  <si>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</si>
  <si>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</si>
  <si>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</si>
  <si>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</si>
  <si>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</si>
  <si>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</si>
  <si>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</si>
  <si>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</si>
  <si>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</si>
  <si>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</si>
  <si>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</si>
  <si>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</si>
  <si>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</si>
  <si>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</si>
  <si>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</si>
  <si>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</si>
  <si>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</si>
  <si>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</si>
  <si>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</si>
  <si>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</si>
  <si>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</si>
  <si>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</si>
  <si>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</si>
  <si>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</si>
  <si>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</si>
  <si>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</si>
  <si>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</si>
  <si>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</si>
  <si>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</si>
  <si>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</si>
  <si>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</si>
  <si>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</si>
  <si>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</si>
  <si>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</si>
  <si>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</si>
  <si>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</si>
  <si>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</si>
  <si>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</si>
  <si>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</si>
  <si>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</si>
  <si>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</si>
  <si>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</si>
  <si>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</si>
  <si>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</si>
  <si>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</si>
  <si>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</si>
  <si>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</si>
  <si>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</si>
  <si>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</si>
  <si>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</si>
  <si>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</si>
  <si>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</si>
  <si>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</si>
  <si>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</si>
  <si>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</si>
  <si>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</si>
  <si>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</si>
  <si>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</si>
  <si>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</si>
  <si>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</si>
  <si>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</si>
  <si>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</si>
  <si>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</si>
  <si>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</si>
  <si>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</si>
  <si>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</si>
  <si>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</si>
  <si>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</si>
  <si>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</si>
  <si>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</si>
  <si>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</si>
  <si>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</si>
  <si>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</si>
  <si>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</si>
  <si>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</si>
  <si>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</si>
  <si>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</si>
  <si>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</si>
  <si>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</si>
  <si>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</si>
  <si>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</si>
  <si>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</si>
  <si>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</si>
  <si>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</si>
  <si>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</si>
  <si>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</si>
  <si>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</si>
  <si>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</si>
  <si>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</si>
  <si>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</si>
  <si>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</si>
  <si>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</si>
  <si>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</si>
  <si>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</si>
  <si>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</si>
  <si>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</si>
  <si>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</si>
  <si>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</si>
  <si>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</si>
  <si>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</si>
  <si>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</si>
  <si>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</si>
  <si>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</si>
  <si>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</si>
  <si>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</si>
  <si>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</si>
  <si>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</si>
  <si>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</si>
  <si>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</si>
  <si>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</si>
  <si>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</si>
  <si>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</si>
  <si>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</si>
  <si>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</si>
  <si>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</si>
  <si>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</si>
  <si>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</si>
  <si>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</si>
  <si>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</si>
  <si>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</si>
  <si>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</si>
  <si>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</si>
  <si>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</si>
  <si>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</si>
  <si>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</si>
  <si>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</si>
  <si>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</si>
  <si>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</si>
  <si>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</si>
  <si>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</si>
  <si>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</si>
  <si>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</si>
  <si>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</si>
  <si>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</si>
  <si>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</si>
  <si>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</si>
  <si>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</si>
  <si>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</si>
  <si>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</si>
  <si>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</si>
  <si>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</si>
  <si>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</si>
  <si>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</si>
  <si>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</si>
  <si>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</si>
  <si>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</si>
  <si>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</si>
  <si>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</si>
  <si>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</si>
  <si>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</si>
  <si>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</si>
  <si>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</si>
  <si>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</si>
  <si>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</si>
  <si>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</si>
  <si>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</si>
  <si>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</si>
  <si>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</si>
  <si>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</si>
  <si>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</si>
  <si>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</si>
  <si>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</si>
  <si>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</si>
  <si>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</si>
  <si>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</si>
  <si>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</si>
  <si>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</si>
  <si>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</si>
  <si>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</si>
  <si>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</si>
  <si>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</si>
  <si>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</si>
  <si>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</si>
  <si>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</si>
  <si>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</si>
  <si>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</si>
  <si>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</si>
  <si>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</si>
  <si>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</si>
  <si>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</si>
  <si>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</si>
  <si>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</si>
  <si>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</si>
  <si>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</si>
  <si>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</si>
  <si>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</si>
  <si>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</si>
  <si>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</si>
  <si>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</si>
  <si>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</si>
  <si>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</si>
  <si>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</si>
  <si>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</si>
  <si>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</si>
  <si>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</si>
  <si>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</si>
  <si>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</si>
  <si>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</si>
  <si>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</si>
  <si>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</si>
  <si>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</si>
  <si>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</si>
  <si>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</si>
  <si>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</si>
  <si>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</si>
  <si>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</si>
  <si>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</si>
  <si>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</si>
  <si>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</si>
  <si>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</si>
  <si>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</si>
  <si>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</si>
  <si>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</si>
  <si>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</si>
  <si>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</si>
  <si>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</si>
  <si>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</si>
  <si>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</si>
  <si>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</si>
  <si>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</si>
  <si>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</si>
  <si>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</si>
  <si>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</si>
  <si>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</si>
  <si>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</si>
  <si>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</si>
  <si>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</si>
  <si>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</si>
  <si>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</si>
  <si>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</si>
  <si>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</si>
  <si>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</si>
  <si>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</si>
  <si>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</si>
  <si>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</si>
  <si>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</si>
  <si>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</si>
  <si>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</si>
  <si>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</si>
  <si>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</si>
  <si>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</si>
  <si>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</si>
  <si>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</si>
  <si>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</si>
  <si>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</si>
  <si>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</si>
  <si>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</si>
  <si>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</si>
  <si>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</si>
  <si>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</si>
  <si>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</si>
  <si>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</si>
  <si>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</si>
  <si>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</si>
  <si>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</si>
  <si>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</si>
  <si>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</si>
  <si>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</si>
  <si>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</si>
  <si>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</si>
  <si>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</si>
  <si>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</si>
  <si>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</si>
  <si>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</si>
  <si>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</si>
  <si>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</si>
  <si>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</si>
  <si>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</si>
  <si>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</si>
  <si>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</si>
  <si>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</si>
  <si>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</si>
  <si>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</si>
  <si>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</si>
  <si>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</si>
  <si>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</si>
  <si>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</si>
  <si>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</si>
  <si>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</si>
  <si>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</si>
  <si>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</si>
  <si>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</si>
  <si>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</si>
  <si>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</si>
  <si>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</si>
  <si>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</si>
  <si>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</si>
  <si>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</si>
  <si>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</si>
  <si>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</si>
  <si>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</si>
  <si>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</si>
  <si>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</si>
  <si>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</si>
  <si>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</si>
  <si>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</si>
  <si>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</si>
  <si>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</si>
  <si>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</si>
  <si>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</si>
  <si>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</si>
  <si>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</si>
  <si>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</si>
  <si>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</si>
  <si>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</si>
  <si>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</si>
  <si>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</si>
  <si>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</si>
  <si>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</si>
  <si>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</si>
  <si>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</si>
  <si>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</si>
  <si>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</si>
  <si>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</si>
  <si>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</si>
  <si>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</si>
  <si>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</si>
  <si>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</si>
  <si>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</si>
  <si>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</si>
  <si>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</si>
  <si>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</si>
  <si>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</si>
  <si>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</si>
  <si>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</si>
  <si>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</si>
  <si>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</si>
  <si>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</si>
  <si>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</si>
  <si>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</si>
  <si>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</si>
  <si>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</si>
  <si>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</si>
  <si>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</si>
  <si>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</si>
  <si>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</si>
  <si>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</si>
  <si>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</si>
  <si>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</si>
  <si>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</si>
  <si>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</si>
  <si>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</si>
  <si>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</si>
  <si>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</si>
  <si>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</si>
  <si>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</si>
  <si>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</si>
  <si>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</si>
  <si>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</si>
  <si>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</si>
  <si>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</si>
  <si>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</si>
  <si>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</si>
  <si>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</si>
  <si>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</si>
  <si>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</si>
  <si>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</si>
  <si>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</si>
  <si>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</si>
  <si>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</si>
  <si>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</si>
  <si>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</si>
  <si>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</si>
  <si>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</si>
  <si>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</si>
  <si>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</si>
  <si>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</si>
  <si>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</si>
  <si>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</si>
  <si>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</si>
  <si>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</si>
  <si>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</si>
  <si>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</si>
  <si>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</si>
  <si>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</si>
  <si>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</si>
  <si>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</si>
  <si>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</si>
  <si>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</si>
  <si>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</si>
  <si>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</si>
  <si>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</si>
  <si>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</si>
  <si>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</si>
  <si>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</si>
  <si>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</si>
  <si>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</si>
  <si>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</si>
  <si>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</si>
  <si>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</si>
  <si>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</si>
  <si>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</si>
  <si>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</si>
  <si>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</si>
  <si>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</si>
  <si>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</si>
  <si>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</si>
  <si>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</si>
  <si>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</si>
  <si>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</si>
  <si>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</si>
  <si>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</si>
  <si>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</si>
  <si>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</si>
  <si>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</si>
  <si>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</si>
  <si>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</si>
  <si>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</si>
  <si>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</si>
  <si>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</si>
  <si>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</si>
  <si>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</si>
  <si>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</si>
  <si>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</si>
  <si>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</si>
  <si>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</si>
  <si>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</si>
  <si>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</si>
  <si>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</si>
  <si>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</si>
  <si>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</si>
  <si>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</si>
  <si>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</si>
  <si>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</si>
  <si>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</si>
  <si>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</si>
  <si>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</si>
  <si>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</si>
  <si>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</si>
  <si>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</si>
  <si>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</si>
  <si>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</si>
  <si>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</si>
  <si>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</si>
  <si>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</si>
  <si>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</si>
  <si>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</si>
  <si>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</si>
  <si>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</si>
  <si>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</si>
  <si>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</si>
  <si>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</si>
  <si>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</si>
  <si>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</si>
  <si>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</si>
  <si>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</si>
  <si>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</si>
  <si>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</si>
  <si>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</si>
  <si>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</si>
  <si>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</si>
  <si>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</si>
  <si>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</si>
  <si>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</si>
  <si>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</si>
  <si>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</si>
  <si>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</si>
  <si>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</si>
  <si>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</si>
  <si>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</si>
  <si>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</si>
  <si>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</si>
  <si>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</si>
  <si>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</si>
  <si>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</si>
  <si>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</si>
  <si>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</si>
  <si>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</si>
  <si>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</si>
  <si>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</si>
  <si>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</si>
  <si>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</si>
  <si>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</si>
  <si>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</si>
  <si>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</si>
  <si>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</si>
  <si>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</si>
  <si>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</si>
  <si>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</si>
  <si>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</si>
  <si>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</si>
  <si>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</si>
  <si>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</si>
  <si>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</si>
  <si>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</si>
  <si>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</si>
  <si>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</si>
  <si>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</si>
  <si>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</si>
  <si>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</si>
  <si>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</si>
  <si>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</si>
  <si>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</si>
  <si>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</si>
  <si>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</si>
  <si>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</si>
  <si>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</si>
  <si>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</si>
  <si>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</si>
  <si>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</si>
  <si>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</si>
  <si>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</si>
  <si>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</si>
  <si>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</si>
  <si>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</si>
  <si>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</si>
  <si>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</si>
  <si>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</si>
  <si>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</si>
  <si>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</si>
  <si>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</si>
  <si>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</si>
  <si>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</si>
  <si>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</si>
  <si>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</si>
  <si>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</si>
  <si>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</si>
  <si>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</si>
  <si>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</si>
  <si>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</si>
  <si>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</si>
  <si>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</si>
  <si>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</si>
  <si>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</si>
  <si>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</si>
  <si>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</si>
  <si>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</si>
  <si>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</si>
  <si>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</si>
  <si>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</si>
  <si>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</si>
  <si>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</si>
  <si>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</si>
  <si>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</si>
  <si>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</si>
  <si>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</si>
  <si>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</si>
  <si>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</si>
  <si>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</si>
  <si>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</si>
  <si>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</si>
  <si>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</si>
  <si>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</si>
  <si>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</si>
  <si>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</si>
  <si>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</si>
  <si>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</si>
  <si>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</si>
  <si>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</si>
  <si>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</si>
  <si>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</si>
  <si>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</si>
  <si>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</si>
  <si>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</si>
  <si>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</si>
  <si>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</si>
  <si>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</si>
  <si>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</si>
  <si>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</si>
  <si>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</si>
  <si>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</si>
  <si>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</si>
  <si>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</si>
  <si>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</si>
  <si>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</si>
  <si>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</si>
  <si>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</si>
  <si>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</si>
  <si>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</si>
  <si>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</si>
  <si>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</si>
  <si>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</si>
  <si>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</si>
  <si>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</si>
  <si>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</si>
  <si>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</si>
  <si>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</si>
  <si>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</si>
  <si>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</si>
  <si>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</si>
  <si>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</si>
  <si>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</si>
  <si>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</si>
  <si>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</si>
  <si>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</si>
  <si>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</si>
  <si>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</si>
  <si>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</si>
  <si>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</si>
  <si>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</si>
  <si>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</si>
  <si>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</si>
  <si>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</si>
  <si>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</si>
  <si>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</si>
  <si>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</si>
  <si>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</si>
  <si>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</si>
  <si>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</si>
  <si>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</si>
  <si>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</si>
  <si>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</si>
  <si>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</si>
  <si>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</si>
  <si>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</si>
  <si>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</si>
  <si>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</si>
  <si>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</si>
  <si>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</si>
  <si>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</si>
  <si>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</si>
  <si>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</si>
  <si>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</si>
  <si>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</si>
  <si>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</si>
  <si>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</si>
  <si>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</si>
  <si>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</si>
  <si>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</si>
  <si>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</si>
  <si>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</si>
  <si>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</si>
  <si>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</si>
  <si>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</si>
  <si>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</si>
  <si>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</si>
  <si>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</si>
  <si>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</si>
  <si>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</si>
  <si>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</si>
  <si>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</si>
  <si>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</si>
  <si>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</si>
  <si>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</si>
  <si>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</si>
  <si>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</si>
  <si>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</si>
  <si>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</si>
  <si>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</si>
  <si>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</si>
  <si>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</si>
  <si>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</si>
  <si>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</si>
  <si>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</si>
  <si>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</si>
  <si>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</si>
  <si>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</si>
  <si>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</si>
  <si>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</si>
  <si>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</si>
  <si>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</si>
  <si>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</si>
  <si>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</si>
  <si>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</si>
  <si>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</si>
  <si>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</si>
  <si>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</si>
  <si>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</si>
  <si>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</si>
  <si>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</si>
  <si>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</si>
  <si>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</si>
  <si>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</si>
  <si>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</si>
  <si>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</si>
  <si>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</si>
  <si>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</si>
  <si>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</si>
  <si>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</si>
  <si>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</si>
  <si>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</si>
  <si>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</si>
  <si>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</si>
  <si>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</si>
  <si>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</si>
  <si>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</si>
  <si>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</si>
  <si>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</si>
  <si>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</si>
  <si>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</si>
  <si>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</si>
  <si>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</si>
  <si>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</si>
  <si>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</si>
  <si>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</si>
  <si>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</si>
  <si>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</si>
  <si>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</si>
  <si>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</si>
  <si>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</si>
  <si>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</si>
  <si>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</si>
  <si>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</si>
  <si>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</si>
  <si>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</si>
  <si>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</si>
  <si>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</si>
  <si>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</si>
  <si>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</si>
  <si>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</si>
  <si>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</si>
  <si>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</si>
  <si>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</si>
  <si>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</si>
  <si>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</si>
  <si>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</si>
  <si>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</si>
  <si>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</si>
  <si>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</si>
  <si>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</si>
  <si>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</si>
  <si>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</si>
  <si>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</si>
  <si>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</si>
  <si>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</si>
  <si>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</si>
  <si>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</si>
  <si>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</si>
  <si>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</si>
  <si>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</si>
  <si>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</si>
  <si>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</si>
  <si>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</si>
  <si>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</si>
  <si>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</si>
  <si>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</si>
  <si>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</si>
  <si>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</si>
  <si>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</si>
  <si>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</si>
  <si>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</si>
  <si>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</si>
  <si>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</si>
  <si>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</si>
  <si>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</si>
  <si>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</si>
  <si>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</si>
  <si>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</si>
  <si>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</si>
  <si>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</si>
  <si>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</si>
  <si>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</si>
  <si>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</si>
  <si>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</si>
  <si>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</si>
  <si>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</si>
  <si>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</si>
  <si>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</si>
  <si>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</si>
  <si>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</si>
  <si>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</si>
  <si>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</si>
  <si>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</si>
  <si>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</si>
  <si>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</si>
  <si>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</si>
  <si>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</si>
  <si>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</si>
  <si>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</si>
  <si>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</si>
  <si>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</si>
  <si>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</si>
  <si>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</si>
  <si>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</si>
  <si>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</si>
  <si>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</si>
  <si>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</si>
  <si>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</si>
  <si>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</si>
  <si>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</si>
  <si>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</si>
  <si>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</si>
  <si>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</si>
  <si>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</si>
  <si>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</si>
  <si>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</si>
  <si>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</si>
  <si>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</si>
  <si>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</si>
  <si>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</si>
  <si>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</si>
  <si>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</si>
  <si>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</si>
  <si>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</si>
  <si>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</si>
  <si>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</si>
  <si>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</si>
  <si>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</si>
  <si>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</si>
  <si>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</si>
  <si>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</si>
  <si>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</si>
  <si>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</si>
  <si>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</si>
  <si>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</si>
  <si>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</si>
  <si>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</si>
  <si>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</si>
  <si>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</si>
  <si>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</si>
  <si>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</si>
  <si>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</si>
  <si>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</si>
  <si>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</si>
  <si>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</si>
  <si>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</si>
  <si>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</si>
  <si>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</si>
  <si>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</si>
  <si>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</si>
  <si>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</si>
  <si>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</si>
  <si>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</si>
  <si>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</si>
  <si>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</si>
  <si>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</si>
  <si>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</si>
  <si>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</si>
  <si>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</si>
  <si>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</si>
  <si>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</si>
  <si>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</si>
  <si>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</si>
  <si>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</si>
  <si>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</si>
  <si>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</si>
  <si>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</si>
  <si>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</si>
  <si>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</si>
  <si>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</si>
  <si>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</si>
  <si>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</si>
  <si>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</si>
  <si>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</si>
  <si>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</si>
  <si>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</si>
  <si>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</si>
  <si>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</si>
  <si>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</si>
  <si>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</si>
  <si>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</si>
  <si>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</si>
  <si>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</si>
  <si>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</si>
  <si>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</si>
  <si>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</si>
  <si>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</si>
  <si>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</si>
  <si>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</si>
  <si>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</si>
  <si>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</si>
  <si>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</si>
  <si>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</si>
  <si>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</si>
  <si>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</si>
  <si>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</si>
  <si>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</si>
  <si>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</si>
  <si>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</si>
  <si>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</si>
  <si>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</si>
  <si>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</si>
  <si>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</si>
  <si>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</si>
  <si>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</si>
  <si>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</si>
  <si>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</si>
  <si>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</si>
  <si>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</si>
  <si>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</si>
  <si>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</si>
  <si>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</si>
  <si>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</si>
  <si>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</si>
  <si>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</si>
  <si>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</si>
  <si>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</si>
  <si>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</si>
  <si>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</si>
  <si>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</si>
  <si>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</si>
  <si>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</si>
  <si>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</si>
  <si>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</si>
  <si>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</si>
  <si>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</si>
  <si>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</si>
  <si>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</si>
  <si>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</si>
  <si>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</si>
  <si>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</si>
  <si>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</si>
  <si>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</si>
  <si>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</si>
  <si>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</si>
  <si>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</si>
  <si>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</si>
  <si>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</si>
  <si>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</si>
  <si>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</si>
  <si>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</si>
  <si>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</si>
  <si>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</si>
  <si>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</si>
  <si>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</si>
  <si>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</si>
  <si>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</si>
  <si>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</si>
  <si>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</si>
  <si>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</si>
  <si>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</si>
  <si>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</si>
  <si>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</si>
  <si>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</si>
  <si>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</si>
  <si>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</si>
  <si>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</si>
  <si>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</si>
  <si>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</si>
  <si>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</si>
  <si>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</si>
  <si>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</si>
  <si>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</si>
  <si>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</si>
  <si>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</si>
  <si>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</si>
  <si>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</si>
  <si>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</si>
  <si>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</si>
  <si>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</si>
  <si>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</si>
  <si>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</si>
  <si>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</si>
  <si>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</si>
  <si>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</si>
  <si>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</si>
  <si>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</si>
  <si>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</si>
  <si>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</si>
  <si>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</si>
  <si>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</si>
  <si>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</si>
  <si>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</si>
  <si>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</si>
  <si>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</si>
  <si>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</si>
  <si>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</si>
  <si>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</si>
  <si>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</si>
  <si>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</si>
  <si>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</si>
  <si>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</si>
  <si>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</si>
  <si>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</si>
  <si>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</si>
  <si>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</si>
  <si>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</si>
  <si>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</si>
  <si>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</si>
  <si>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</si>
  <si>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</si>
  <si>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</si>
  <si>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</si>
  <si>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</si>
  <si>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</si>
  <si>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</si>
  <si>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</si>
  <si>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</si>
  <si>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</si>
  <si>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</si>
  <si>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</si>
  <si>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</si>
  <si>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</si>
  <si>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</si>
  <si>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</si>
  <si>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</si>
  <si>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</si>
  <si>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</si>
  <si>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</si>
  <si>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</si>
  <si>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</si>
  <si>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</si>
  <si>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</si>
  <si>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</si>
  <si>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</si>
  <si>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</si>
  <si>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</si>
  <si>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</si>
  <si>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</si>
  <si>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</si>
  <si>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</si>
  <si>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</si>
  <si>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</si>
  <si>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</si>
  <si>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</si>
  <si>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</si>
  <si>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</si>
  <si>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</si>
  <si>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</si>
  <si>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</si>
  <si>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</si>
  <si>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</si>
  <si>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</si>
  <si>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</si>
  <si>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</si>
  <si>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</si>
  <si>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</si>
  <si>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</si>
  <si>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</si>
  <si>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</si>
  <si>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</si>
  <si>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</si>
  <si>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</si>
  <si>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</si>
  <si>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</si>
  <si>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</si>
  <si>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</si>
  <si>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</si>
  <si>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</si>
  <si>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</si>
  <si>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</si>
  <si>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</si>
  <si>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</si>
  <si>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</si>
  <si>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</si>
  <si>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</si>
  <si>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</si>
  <si>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</si>
  <si>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</si>
  <si>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</si>
  <si>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</si>
  <si>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</si>
  <si>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</si>
  <si>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</si>
  <si>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</si>
  <si>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</si>
  <si>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</si>
  <si>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</si>
  <si>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</si>
  <si>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</si>
  <si>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</si>
  <si>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</si>
  <si>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</si>
  <si>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</si>
  <si>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</si>
  <si>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</si>
  <si>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</si>
  <si>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</si>
  <si>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</si>
  <si>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</si>
  <si>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</si>
  <si>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</si>
  <si>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</si>
  <si>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</si>
  <si>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</si>
  <si>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</si>
  <si>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</si>
  <si>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</si>
  <si>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</si>
  <si>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</si>
  <si>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</si>
  <si>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</si>
  <si>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</si>
  <si>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</si>
  <si>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</si>
  <si>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</si>
  <si>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</si>
  <si>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</si>
  <si>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</si>
  <si>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2021-68-10001615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</si>
  <si>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</si>
  <si>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</si>
  <si>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68-26-2013-460</t>
  </si>
  <si>
    <t>68-262-2014-477</t>
  </si>
  <si>
    <t>68-26-2016-332</t>
  </si>
  <si>
    <t>762-2016</t>
  </si>
  <si>
    <t>68-653-2017</t>
  </si>
  <si>
    <t>68-299-2018</t>
  </si>
  <si>
    <t>68-415-2018</t>
  </si>
  <si>
    <t>68-165-2019</t>
  </si>
  <si>
    <t>68-243-2020</t>
  </si>
  <si>
    <t>ATENDER INTEGRALMENTE A LA PRIMERA INFANCIA EN EL MARCO DE LA ESTRATEGIA CERO A SIEMPRE DE CONFORMIDAD CON LA DIRECTRICES LINEAMIENTOS Y ESTÁNDARES ESTABLECIDOS POR EL ICBF ASÍ COMO REGULAR LA RELACIONES ENTRE LAS PARTES DERIVADAS DE LA ENTREGA DE APORTES DEL ICBF A EL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</si>
  <si>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</si>
  <si>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</si>
  <si>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</si>
  <si>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EDUCACION INICIAL EN EL MARCO DE LA ATENCION INTEGRAL  A MUJERES GESTANTES, NIÑOS Y NIÑOS MENORS DE 5 AÑOS, O HASTA SU INGRESO AL GRADO DE TRANSICION, DE CONFORMIDAD CON LOS MANUALES OPERATIVOS DE LA MODALIDADES Y LAS DIRECTRICES ESTABLECIDAD POR EL ICBF EN ARMONIA CON LA POLITICA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</si>
  <si>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</si>
  <si>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</si>
  <si>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</si>
  <si>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20-122-2020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</si>
  <si>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</si>
  <si>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MARTHA LUCIA HERNANDEZ DIAZ</t>
  </si>
  <si>
    <t>CARRERA 34#14-27</t>
  </si>
  <si>
    <t>(7)6327652</t>
  </si>
  <si>
    <t>gerencia@fejer.com.co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</si>
</sst>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74" zoomScale="85" zoomScaleNormal="85" zoomScaleSheetLayoutView="40" zoomScalePageLayoutView="40" workbookViewId="0">
      <selection activeCell="C191" sqref="C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2676</v>
      </c>
      <c r="D15" s="35"/>
      <c r="E15" s="35"/>
      <c r="F15" s="5"/>
      <c r="G15" s="32" t="s">
        <v>1168</v>
      </c>
      <c r="H15" s="103"/>
      <c r="I15" s="32" t="s">
        <v>2624</v>
      </c>
      <c r="J15" s="108" t="s">
        <v>2626</v>
      </c>
      <c r="L15" s="215" t="s">
        <v>8</v>
      </c>
      <c r="M15" s="21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9">
        <v>900656736</v>
      </c>
      <c r="C20" s="5"/>
      <c r="D20" s="73"/>
      <c r="E20" s="5"/>
      <c r="F20" s="5"/>
      <c r="G20" s="5"/>
      <c r="H20" s="234"/>
      <c r="I20" s="140" t="s">
        <v>887</v>
      </c>
      <c r="J20" s="141" t="s">
        <v>902</v>
      </c>
      <c r="K20" s="142">
        <v>2149451950</v>
      </c>
      <c r="L20" s="143"/>
      <c r="M20" s="143">
        <v>44561</v>
      </c>
      <c r="N20" s="126">
        <f>+(M20-L20)/30</f>
        <v>1485.3666666666666</v>
      </c>
      <c r="O20" s="129"/>
      <c r="U20" s="125"/>
      <c r="V20" s="105">
        <f ca="1">NOW()</f>
        <v>44194.516567013889</v>
      </c>
      <c r="W20" s="105">
        <f ca="1">NOW()</f>
        <v>44194.516567013889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FUNDACION EDUCATIVA JOSE EUSTASIO RIVERA</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2677</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2678</v>
      </c>
      <c r="C48" s="116" t="s">
        <v>31</v>
      </c>
      <c r="D48" s="113" t="s">
        <v>2679</v>
      </c>
      <c r="E48" s="136">
        <v>41576</v>
      </c>
      <c r="F48" s="136">
        <v>41988</v>
      </c>
      <c r="G48" s="151">
        <f>IF(AND(E48&lt;&gt;"",F48&lt;&gt;""),((F48-E48)/30),"")</f>
        <v>13.733333333333333</v>
      </c>
      <c r="H48" s="114" t="s">
        <v>2688</v>
      </c>
      <c r="I48" s="113" t="s">
        <v>887</v>
      </c>
      <c r="J48" s="113" t="s">
        <v>902</v>
      </c>
      <c r="K48" s="115">
        <v>2077615042</v>
      </c>
      <c r="L48" s="116" t="s">
        <v>1148</v>
      </c>
      <c r="M48" s="110">
        <v>1</v>
      </c>
      <c r="N48" s="116" t="s">
        <v>27</v>
      </c>
      <c r="O48" s="116" t="s">
        <v>1148</v>
      </c>
      <c r="P48" s="78"/>
    </row>
    <row r="49" spans="1:16" s="6" customFormat="1" ht="24.75" customHeight="1" x14ac:dyDescent="0.25">
      <c r="A49" s="134">
        <v>2</v>
      </c>
      <c r="B49" s="114" t="s">
        <v>2678</v>
      </c>
      <c r="C49" s="116" t="s">
        <v>31</v>
      </c>
      <c r="D49" s="113" t="s">
        <v>2680</v>
      </c>
      <c r="E49" s="136">
        <v>41999</v>
      </c>
      <c r="F49" s="136">
        <v>42369</v>
      </c>
      <c r="G49" s="151">
        <f t="shared" ref="G49:G50" si="2">IF(AND(E49&lt;&gt;"",F49&lt;&gt;""),((F49-E49)/30),"")</f>
        <v>12.333333333333334</v>
      </c>
      <c r="H49" s="114" t="s">
        <v>2689</v>
      </c>
      <c r="I49" s="113" t="s">
        <v>887</v>
      </c>
      <c r="J49" s="113" t="s">
        <v>902</v>
      </c>
      <c r="K49" s="115">
        <v>1812307434</v>
      </c>
      <c r="L49" s="116" t="s">
        <v>1148</v>
      </c>
      <c r="M49" s="110">
        <v>1</v>
      </c>
      <c r="N49" s="116" t="s">
        <v>27</v>
      </c>
      <c r="O49" s="116" t="s">
        <v>1148</v>
      </c>
      <c r="P49" s="78"/>
    </row>
    <row r="50" spans="1:16" s="6" customFormat="1" ht="24.75" customHeight="1" x14ac:dyDescent="0.25">
      <c r="A50" s="134">
        <v>3</v>
      </c>
      <c r="B50" s="114" t="s">
        <v>2678</v>
      </c>
      <c r="C50" s="116" t="s">
        <v>31</v>
      </c>
      <c r="D50" s="113" t="s">
        <v>2681</v>
      </c>
      <c r="E50" s="136">
        <v>42402</v>
      </c>
      <c r="F50" s="136">
        <v>42719</v>
      </c>
      <c r="G50" s="151">
        <f t="shared" si="2"/>
        <v>10.566666666666666</v>
      </c>
      <c r="H50" s="112" t="s">
        <v>2690</v>
      </c>
      <c r="I50" s="113" t="s">
        <v>887</v>
      </c>
      <c r="J50" s="113" t="s">
        <v>902</v>
      </c>
      <c r="K50" s="115">
        <v>2034689603</v>
      </c>
      <c r="L50" s="116" t="s">
        <v>1148</v>
      </c>
      <c r="M50" s="110">
        <v>1</v>
      </c>
      <c r="N50" s="116" t="s">
        <v>27</v>
      </c>
      <c r="O50" s="116" t="s">
        <v>1148</v>
      </c>
      <c r="P50" s="78"/>
    </row>
    <row r="51" spans="1:16" s="6" customFormat="1" ht="24.75" customHeight="1" outlineLevel="1" x14ac:dyDescent="0.25">
      <c r="A51" s="134">
        <v>4</v>
      </c>
      <c r="B51" s="114" t="s">
        <v>2678</v>
      </c>
      <c r="C51" s="116" t="s">
        <v>31</v>
      </c>
      <c r="D51" s="113" t="s">
        <v>2682</v>
      </c>
      <c r="E51" s="136">
        <v>42720</v>
      </c>
      <c r="F51" s="136">
        <v>43084</v>
      </c>
      <c r="G51" s="151">
        <f t="shared" ref="G51:G107" si="3">IF(AND(E51&lt;&gt;"",F51&lt;&gt;""),((F51-E51)/30),"")</f>
        <v>12.133333333333333</v>
      </c>
      <c r="H51" s="114" t="s">
        <v>2691</v>
      </c>
      <c r="I51" s="113" t="s">
        <v>887</v>
      </c>
      <c r="J51" s="113" t="s">
        <v>902</v>
      </c>
      <c r="K51" s="115">
        <v>2368199656</v>
      </c>
      <c r="L51" s="116" t="s">
        <v>1148</v>
      </c>
      <c r="M51" s="110">
        <v>1</v>
      </c>
      <c r="N51" s="116" t="s">
        <v>27</v>
      </c>
      <c r="O51" s="116" t="s">
        <v>1148</v>
      </c>
      <c r="P51" s="78"/>
    </row>
    <row r="52" spans="1:16" s="7" customFormat="1" ht="24.75" customHeight="1" outlineLevel="1" x14ac:dyDescent="0.25">
      <c r="A52" s="135">
        <v>5</v>
      </c>
      <c r="B52" s="114" t="s">
        <v>2678</v>
      </c>
      <c r="C52" s="116" t="s">
        <v>31</v>
      </c>
      <c r="D52" s="113" t="s">
        <v>2683</v>
      </c>
      <c r="E52" s="136">
        <v>43085</v>
      </c>
      <c r="F52" s="136">
        <v>43312</v>
      </c>
      <c r="G52" s="151">
        <f t="shared" si="3"/>
        <v>7.5666666666666664</v>
      </c>
      <c r="H52" s="112" t="s">
        <v>2692</v>
      </c>
      <c r="I52" s="113" t="s">
        <v>887</v>
      </c>
      <c r="J52" s="113" t="s">
        <v>902</v>
      </c>
      <c r="K52" s="115">
        <v>1336565441</v>
      </c>
      <c r="L52" s="116" t="s">
        <v>1148</v>
      </c>
      <c r="M52" s="110">
        <v>1</v>
      </c>
      <c r="N52" s="116" t="s">
        <v>27</v>
      </c>
      <c r="O52" s="116" t="s">
        <v>1148</v>
      </c>
      <c r="P52" s="79"/>
    </row>
    <row r="53" spans="1:16" s="7" customFormat="1" ht="24.75" customHeight="1" outlineLevel="1" x14ac:dyDescent="0.25">
      <c r="A53" s="135">
        <v>6</v>
      </c>
      <c r="B53" s="114" t="s">
        <v>2678</v>
      </c>
      <c r="C53" s="116" t="s">
        <v>31</v>
      </c>
      <c r="D53" s="113" t="s">
        <v>2684</v>
      </c>
      <c r="E53" s="136">
        <v>43313</v>
      </c>
      <c r="F53" s="136">
        <v>43404</v>
      </c>
      <c r="G53" s="151">
        <f t="shared" si="3"/>
        <v>3.0333333333333332</v>
      </c>
      <c r="H53" s="112" t="s">
        <v>2692</v>
      </c>
      <c r="I53" s="113" t="s">
        <v>887</v>
      </c>
      <c r="J53" s="113" t="s">
        <v>902</v>
      </c>
      <c r="K53" s="115">
        <v>643304493</v>
      </c>
      <c r="L53" s="116" t="s">
        <v>1148</v>
      </c>
      <c r="M53" s="110">
        <v>1</v>
      </c>
      <c r="N53" s="116" t="s">
        <v>27</v>
      </c>
      <c r="O53" s="116" t="s">
        <v>1148</v>
      </c>
      <c r="P53" s="79"/>
    </row>
    <row r="54" spans="1:16" s="7" customFormat="1" ht="24.75" customHeight="1" outlineLevel="1" x14ac:dyDescent="0.25">
      <c r="A54" s="135">
        <v>7</v>
      </c>
      <c r="B54" s="114" t="s">
        <v>2678</v>
      </c>
      <c r="C54" s="116" t="s">
        <v>31</v>
      </c>
      <c r="D54" s="113" t="s">
        <v>2685</v>
      </c>
      <c r="E54" s="136">
        <v>43405</v>
      </c>
      <c r="F54" s="136">
        <v>43434</v>
      </c>
      <c r="G54" s="151">
        <f t="shared" si="3"/>
        <v>0.96666666666666667</v>
      </c>
      <c r="H54" s="114" t="s">
        <v>2693</v>
      </c>
      <c r="I54" s="113" t="s">
        <v>887</v>
      </c>
      <c r="J54" s="113" t="s">
        <v>902</v>
      </c>
      <c r="K54" s="111">
        <v>211434831</v>
      </c>
      <c r="L54" s="116" t="s">
        <v>1148</v>
      </c>
      <c r="M54" s="110">
        <v>1</v>
      </c>
      <c r="N54" s="116" t="s">
        <v>27</v>
      </c>
      <c r="O54" s="116" t="s">
        <v>1148</v>
      </c>
      <c r="P54" s="79"/>
    </row>
    <row r="55" spans="1:16" s="7" customFormat="1" ht="24.75" customHeight="1" outlineLevel="1" x14ac:dyDescent="0.25">
      <c r="A55" s="135">
        <v>8</v>
      </c>
      <c r="B55" s="114" t="s">
        <v>2678</v>
      </c>
      <c r="C55" s="116" t="s">
        <v>31</v>
      </c>
      <c r="D55" s="113" t="s">
        <v>2686</v>
      </c>
      <c r="E55" s="136">
        <v>43483</v>
      </c>
      <c r="F55" s="136">
        <v>43826</v>
      </c>
      <c r="G55" s="151">
        <f t="shared" si="3"/>
        <v>11.433333333333334</v>
      </c>
      <c r="H55" s="114" t="s">
        <v>2694</v>
      </c>
      <c r="I55" s="113" t="s">
        <v>887</v>
      </c>
      <c r="J55" s="113" t="s">
        <v>902</v>
      </c>
      <c r="K55" s="111">
        <v>2412650288</v>
      </c>
      <c r="L55" s="116" t="s">
        <v>1148</v>
      </c>
      <c r="M55" s="110">
        <v>1</v>
      </c>
      <c r="N55" s="116" t="s">
        <v>27</v>
      </c>
      <c r="O55" s="116" t="s">
        <v>1148</v>
      </c>
      <c r="P55" s="79"/>
    </row>
    <row r="56" spans="1:16" s="7" customFormat="1" ht="24.75" customHeight="1" outlineLevel="1" x14ac:dyDescent="0.25">
      <c r="A56" s="135">
        <v>9</v>
      </c>
      <c r="B56" s="114" t="s">
        <v>2678</v>
      </c>
      <c r="C56" s="116" t="s">
        <v>31</v>
      </c>
      <c r="D56" s="113" t="s">
        <v>2687</v>
      </c>
      <c r="E56" s="136">
        <v>43888</v>
      </c>
      <c r="F56" s="136">
        <v>44196</v>
      </c>
      <c r="G56" s="151">
        <f t="shared" si="3"/>
        <v>10.266666666666667</v>
      </c>
      <c r="H56" s="114" t="s">
        <v>2695</v>
      </c>
      <c r="I56" s="113" t="s">
        <v>887</v>
      </c>
      <c r="J56" s="113" t="s">
        <v>902</v>
      </c>
      <c r="K56" s="111">
        <v>1977150032</v>
      </c>
      <c r="L56" s="116" t="s">
        <v>1148</v>
      </c>
      <c r="M56" s="110">
        <v>1</v>
      </c>
      <c r="N56" s="116" t="s">
        <v>1151</v>
      </c>
      <c r="O56" s="116" t="s">
        <v>1148</v>
      </c>
      <c r="P56" s="79"/>
    </row>
    <row r="57" spans="1:16" s="7" customFormat="1" ht="24.75" customHeight="1" outlineLevel="1" x14ac:dyDescent="0.25">
      <c r="A57" s="135">
        <v>10</v>
      </c>
      <c r="B57" s="64"/>
      <c r="C57" s="65"/>
      <c r="D57" s="63"/>
      <c r="E57" s="136"/>
      <c r="F57" s="136"/>
      <c r="G57" s="151" t="str">
        <f t="shared" si="3"/>
        <v/>
      </c>
      <c r="H57" s="64"/>
      <c r="I57" s="63"/>
      <c r="J57" s="63"/>
      <c r="K57" s="66"/>
      <c r="L57" s="65"/>
      <c r="M57" s="67"/>
      <c r="N57" s="65"/>
      <c r="O57" s="65"/>
      <c r="P57" s="79"/>
    </row>
    <row r="58" spans="1:16" s="7" customFormat="1" ht="24.75" customHeight="1" outlineLevel="1" x14ac:dyDescent="0.25">
      <c r="A58" s="135">
        <v>11</v>
      </c>
      <c r="B58" s="64"/>
      <c r="C58" s="65"/>
      <c r="D58" s="63"/>
      <c r="E58" s="136"/>
      <c r="F58" s="136"/>
      <c r="G58" s="151" t="str">
        <f t="shared" si="3"/>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3" t="s">
        <v>2687</v>
      </c>
      <c r="E114" s="136">
        <v>43888</v>
      </c>
      <c r="F114" s="136">
        <v>44196</v>
      </c>
      <c r="G114" s="151">
        <f>IF(AND(E114&lt;&gt;"",F114&lt;&gt;""),((F114-E114)/30),"")</f>
        <v>10.266666666666667</v>
      </c>
      <c r="H114" s="114" t="s">
        <v>2695</v>
      </c>
      <c r="I114" s="113" t="s">
        <v>887</v>
      </c>
      <c r="J114" s="113" t="s">
        <v>902</v>
      </c>
      <c r="K114" s="115">
        <v>2239860616</v>
      </c>
      <c r="L114" s="100">
        <f>+IF(AND(K114&gt;0,O114="Ejecución"),(K114/877802)*Tabla28[[#This Row],[% participación]],IF(AND(K114&gt;0,O114&lt;&gt;"Ejecución"),"-",""))</f>
        <v>2551.6695291193232</v>
      </c>
      <c r="M114" s="116" t="s">
        <v>1148</v>
      </c>
      <c r="N114" s="164">
        <v>1</v>
      </c>
      <c r="O114" s="153" t="s">
        <v>1150</v>
      </c>
      <c r="P114" s="78"/>
    </row>
    <row r="115" spans="1:16" s="6" customFormat="1" ht="24.75" customHeight="1" x14ac:dyDescent="0.25">
      <c r="A115" s="134">
        <v>2</v>
      </c>
      <c r="B115" s="152" t="s">
        <v>2665</v>
      </c>
      <c r="C115" s="154" t="s">
        <v>31</v>
      </c>
      <c r="D115" s="113" t="s">
        <v>2696</v>
      </c>
      <c r="E115" s="136">
        <v>43899</v>
      </c>
      <c r="F115" s="136">
        <v>44196</v>
      </c>
      <c r="G115" s="151">
        <f t="shared" ref="G115:G116" si="4">IF(AND(E115&lt;&gt;"",F115&lt;&gt;""),((F115-E115)/30),"")</f>
        <v>9.9</v>
      </c>
      <c r="H115" s="114" t="s">
        <v>2697</v>
      </c>
      <c r="I115" s="113" t="s">
        <v>459</v>
      </c>
      <c r="J115" s="113" t="s">
        <v>461</v>
      </c>
      <c r="K115" s="68">
        <v>3256558869</v>
      </c>
      <c r="L115" s="100">
        <f>+IF(AND(K115&gt;0,O115="Ejecución"),(K115/877802)*Tabla28[[#This Row],[% participación]],IF(AND(K115&gt;0,O115&lt;&gt;"Ejecución"),"-",""))</f>
        <v>3709.9014003157886</v>
      </c>
      <c r="M115" s="65" t="s">
        <v>1148</v>
      </c>
      <c r="N115" s="164">
        <v>1</v>
      </c>
      <c r="O115" s="153" t="s">
        <v>1150</v>
      </c>
      <c r="P115" s="78"/>
    </row>
    <row r="116" spans="1:16" s="6" customFormat="1" ht="24.75" customHeight="1" x14ac:dyDescent="0.25">
      <c r="A116" s="134">
        <v>3</v>
      </c>
      <c r="B116" s="152" t="s">
        <v>2665</v>
      </c>
      <c r="C116" s="154" t="s">
        <v>31</v>
      </c>
      <c r="D116" s="63"/>
      <c r="E116" s="136"/>
      <c r="F116" s="136"/>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6" t="s">
        <v>2643</v>
      </c>
      <c r="J167" s="207"/>
      <c r="K167" s="207"/>
      <c r="L167" s="207"/>
      <c r="M167" s="207"/>
      <c r="N167" s="207"/>
      <c r="O167" s="208"/>
      <c r="U167" s="51"/>
    </row>
    <row r="168" spans="1:28" x14ac:dyDescent="0.25">
      <c r="A168" s="9"/>
      <c r="B168" s="225" t="s">
        <v>2658</v>
      </c>
      <c r="C168" s="225"/>
      <c r="D168" s="225"/>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25" x14ac:dyDescent="0.25">
      <c r="A179" s="9"/>
      <c r="B179" s="182" t="s">
        <v>2669</v>
      </c>
      <c r="C179" s="182"/>
      <c r="D179" s="182"/>
      <c r="E179" s="162">
        <v>0.02</v>
      </c>
      <c r="F179" s="161">
        <v>0.02</v>
      </c>
      <c r="G179" s="156">
        <f>IF(F179&gt;0,SUM(E179+F179),"")</f>
        <v>0.04</v>
      </c>
      <c r="H179" s="5"/>
      <c r="I179" s="182" t="s">
        <v>2671</v>
      </c>
      <c r="J179" s="182"/>
      <c r="K179" s="182"/>
      <c r="L179" s="182"/>
      <c r="M179" s="163"/>
      <c r="O179" s="8"/>
      <c r="Q179" s="19"/>
      <c r="R179" s="150" t="str">
        <f>IF(M179&gt;0,SUM(L179+M179),"")</f>
        <v/>
      </c>
      <c r="T179" s="19"/>
      <c r="U179" s="228" t="s">
        <v>1166</v>
      </c>
      <c r="V179" s="228"/>
      <c r="W179" s="228"/>
      <c r="X179" s="24">
        <v>0.02</v>
      </c>
      <c r="Y179" s="155"/>
      <c r="Z179" s="156" t="str">
        <f>IF(Y179&gt;0,SUM(E181+Y179),"")</f>
        <v/>
      </c>
      <c r="AA179" s="19"/>
      <c r="AB179" s="19"/>
    </row>
    <row r="180" spans="1:28" ht="23.25" hidden="1" x14ac:dyDescent="0.25">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25" hidden="1" x14ac:dyDescent="0.25">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0.04</v>
      </c>
      <c r="D185" s="91" t="s">
        <v>2628</v>
      </c>
      <c r="E185" s="94">
        <f>+(C185*SUM(K20:K35))</f>
        <v>85978078</v>
      </c>
      <c r="F185" s="92"/>
      <c r="G185" s="93"/>
      <c r="H185" s="88"/>
      <c r="I185" s="90" t="s">
        <v>2627</v>
      </c>
      <c r="J185" s="157">
        <f>+SUM(M179:M183)</f>
        <v>0</v>
      </c>
      <c r="K185" s="227" t="s">
        <v>2628</v>
      </c>
      <c r="L185" s="227"/>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6" t="s">
        <v>2636</v>
      </c>
      <c r="C192" s="186"/>
      <c r="E192" s="5" t="s">
        <v>20</v>
      </c>
      <c r="H192" s="26" t="s">
        <v>24</v>
      </c>
      <c r="J192" s="5" t="s">
        <v>2637</v>
      </c>
      <c r="K192" s="5"/>
      <c r="M192" s="5"/>
      <c r="N192" s="5"/>
      <c r="O192" s="8"/>
      <c r="Q192" s="145"/>
      <c r="R192" s="146"/>
      <c r="S192" s="146"/>
      <c r="T192" s="145"/>
    </row>
    <row r="193" spans="1:18" x14ac:dyDescent="0.25">
      <c r="A193" s="9"/>
      <c r="C193" s="118">
        <v>39738</v>
      </c>
      <c r="D193" s="5"/>
      <c r="E193" s="117">
        <v>12532</v>
      </c>
      <c r="F193" s="5"/>
      <c r="G193" s="5"/>
      <c r="H193" s="138" t="s">
        <v>2698</v>
      </c>
      <c r="J193" s="5"/>
      <c r="K193" s="118">
        <v>41576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2699</v>
      </c>
      <c r="J211" s="27" t="s">
        <v>2622</v>
      </c>
      <c r="K211" s="139" t="s">
        <v>2699</v>
      </c>
      <c r="L211" s="21"/>
      <c r="M211" s="21"/>
      <c r="N211" s="21"/>
      <c r="O211" s="8"/>
    </row>
    <row r="212" spans="1:15" x14ac:dyDescent="0.25">
      <c r="A212" s="9"/>
      <c r="B212" s="27" t="s">
        <v>2619</v>
      </c>
      <c r="C212" s="138" t="s">
        <v>2698</v>
      </c>
      <c r="D212" s="21"/>
      <c r="G212" s="27" t="s">
        <v>2621</v>
      </c>
      <c r="H212" s="139" t="s">
        <v>2700</v>
      </c>
      <c r="J212" s="27" t="s">
        <v>2623</v>
      </c>
      <c r="K212" s="138"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purl.org/dc/dcmitype/"/>
    <ds:schemaRef ds:uri="http://schemas.microsoft.com/office/infopath/2007/PartnerControls"/>
    <ds:schemaRef ds:uri="a65d333d-5b59-4810-bc94-b80d9325abbc"/>
    <ds:schemaRef ds:uri="http://schemas.microsoft.com/office/2006/documentManagement/types"/>
    <ds:schemaRef ds:uri="http://purl.org/dc/elements/1.1/"/>
    <ds:schemaRef ds:uri="4fb10211-09fb-4e80-9f0b-184718d5d98c"/>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2020-11-20T15:12:35Z</cp:lastPrinted>
  <dcterms:created xsi:type="dcterms:W3CDTF">2020-10-14T21:57:42Z</dcterms:created>
  <dcterms:modified xsi:type="dcterms:W3CDTF">2020-12-29T17:24:25Z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