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NEXTCLOUD\FEJER\MANIFESTACION DE INTERESES\MANIFESTACION FEJER Y NIÑOS DE PAZ\MANIFESTACIONES\FEJER\VALLEDUPAR- FEJER No. 2021-20-10000672\"/>
    </mc:Choice>
  </mc:AlternateContent>
  <xr:revisionPtr revIDLastSave="0" documentId="13_ncr:1_{1313A353-A5A6-4B80-B99E-BA920B2C6B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90" yWindow="390" windowWidth="9255" windowHeight="109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<sst xmlns="http://schemas.openxmlformats.org/spreadsheetml/2006/main" count="3085" uniqueCount="2693">
  <si>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</si>
  <si>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</si>
  <si>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</si>
  <si>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</si>
  <si>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</si>
  <si>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</si>
  <si>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</si>
  <si>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</si>
  <si>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</si>
  <si>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</si>
  <si>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</si>
  <si>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</si>
  <si>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</si>
  <si>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</si>
  <si>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</si>
  <si>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</si>
  <si>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</si>
  <si>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</si>
  <si>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</si>
  <si>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</si>
  <si>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</si>
  <si>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</si>
  <si>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</si>
  <si>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</si>
  <si>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</si>
  <si>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</si>
  <si>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</si>
  <si>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</si>
  <si>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</si>
  <si>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</si>
  <si>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</si>
  <si>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</si>
  <si>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</si>
  <si>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</si>
  <si>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</si>
  <si>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</si>
  <si>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</si>
  <si>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</si>
  <si>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</si>
  <si>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</si>
  <si>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</si>
  <si>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</si>
  <si>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</si>
  <si>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</si>
  <si>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</si>
  <si>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</si>
  <si>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</si>
  <si>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</si>
  <si>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</si>
  <si>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</si>
  <si>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</si>
  <si>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</si>
  <si>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</si>
  <si>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</si>
  <si>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</si>
  <si>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</si>
  <si>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</si>
  <si>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</si>
  <si>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</si>
  <si>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</si>
  <si>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</si>
  <si>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</si>
  <si>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</si>
  <si>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</si>
  <si>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</si>
  <si>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</si>
  <si>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</si>
  <si>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</si>
  <si>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</si>
  <si>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</si>
  <si>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</si>
  <si>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</si>
  <si>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</si>
  <si>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</si>
  <si>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</si>
  <si>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</si>
  <si>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</si>
  <si>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</si>
  <si>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</si>
  <si>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</si>
  <si>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</si>
  <si>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</si>
  <si>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</si>
  <si>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</si>
  <si>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</si>
  <si>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</si>
  <si>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</si>
  <si>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</si>
  <si>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</si>
  <si>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</si>
  <si>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</si>
  <si>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</si>
  <si>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</si>
  <si>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</si>
  <si>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</si>
  <si>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</si>
  <si>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</si>
  <si>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</si>
  <si>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</si>
  <si>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</si>
  <si>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</si>
  <si>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</si>
  <si>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</si>
  <si>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</si>
  <si>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</si>
  <si>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</si>
  <si>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</si>
  <si>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</si>
  <si>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</si>
  <si>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</si>
  <si>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</si>
  <si>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</si>
  <si>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</si>
  <si>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</si>
  <si>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</si>
  <si>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</si>
  <si>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</si>
  <si>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</si>
  <si>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</si>
  <si>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</si>
  <si>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</si>
  <si>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</si>
  <si>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</si>
  <si>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</si>
  <si>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</si>
  <si>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</si>
  <si>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</si>
  <si>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</si>
  <si>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</si>
  <si>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</si>
  <si>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</si>
  <si>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</si>
  <si>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</si>
  <si>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</si>
  <si>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</si>
  <si>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</si>
  <si>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</si>
  <si>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</si>
  <si>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</si>
  <si>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</si>
  <si>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</si>
  <si>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</si>
  <si>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</si>
  <si>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</si>
  <si>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</si>
  <si>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</si>
  <si>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</si>
  <si>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</si>
  <si>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</si>
  <si>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</si>
  <si>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</si>
  <si>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</si>
  <si>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</si>
  <si>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</si>
  <si>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</si>
  <si>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</si>
  <si>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</si>
  <si>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</si>
  <si>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</si>
  <si>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</si>
  <si>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</si>
  <si>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</si>
  <si>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</si>
  <si>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</si>
  <si>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</si>
  <si>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</si>
  <si>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</si>
  <si>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</si>
  <si>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</si>
  <si>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</si>
  <si>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</si>
  <si>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</si>
  <si>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</si>
  <si>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</si>
  <si>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</si>
  <si>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</si>
  <si>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</si>
  <si>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</si>
  <si>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</si>
  <si>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</si>
  <si>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</si>
  <si>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</si>
  <si>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</si>
  <si>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</si>
  <si>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</si>
  <si>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</si>
  <si>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</si>
  <si>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</si>
  <si>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</si>
  <si>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</si>
  <si>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</si>
  <si>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</si>
  <si>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</si>
  <si>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</si>
  <si>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</si>
  <si>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</si>
  <si>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</si>
  <si>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</si>
  <si>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</si>
  <si>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</si>
  <si>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</si>
  <si>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</si>
  <si>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</si>
  <si>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</si>
  <si>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</si>
  <si>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</si>
  <si>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</si>
  <si>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</si>
  <si>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</si>
  <si>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</si>
  <si>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</si>
  <si>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</si>
  <si>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</si>
  <si>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</si>
  <si>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</si>
  <si>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</si>
  <si>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</si>
  <si>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</si>
  <si>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</si>
  <si>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</si>
  <si>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</si>
  <si>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</si>
  <si>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</si>
  <si>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</si>
  <si>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</si>
  <si>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</si>
  <si>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</si>
  <si>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</si>
  <si>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</si>
  <si>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</si>
  <si>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</si>
  <si>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</si>
  <si>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</si>
  <si>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</si>
  <si>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</si>
  <si>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</si>
  <si>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</si>
  <si>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</si>
  <si>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</si>
  <si>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</si>
  <si>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</si>
  <si>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</si>
  <si>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</si>
  <si>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</si>
  <si>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</si>
  <si>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</si>
  <si>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</si>
  <si>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</si>
  <si>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</si>
  <si>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</si>
  <si>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</si>
  <si>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</si>
  <si>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</si>
  <si>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</si>
  <si>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</si>
  <si>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</si>
  <si>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</si>
  <si>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</si>
  <si>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</si>
  <si>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</si>
  <si>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</si>
  <si>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</si>
  <si>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</si>
  <si>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</si>
  <si>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</si>
  <si>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</si>
  <si>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</si>
  <si>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</si>
  <si>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</si>
  <si>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</si>
  <si>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</si>
  <si>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</si>
  <si>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</si>
  <si>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</si>
  <si>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</si>
  <si>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</si>
  <si>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</si>
  <si>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</si>
  <si>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</si>
  <si>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</si>
  <si>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</si>
  <si>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</si>
  <si>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</si>
  <si>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</si>
  <si>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</si>
  <si>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</si>
  <si>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</si>
  <si>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</si>
  <si>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</si>
  <si>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</si>
  <si>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</si>
  <si>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</si>
  <si>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</si>
  <si>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</si>
  <si>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</si>
  <si>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</si>
  <si>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</si>
  <si>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</si>
  <si>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</si>
  <si>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</si>
  <si>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</si>
  <si>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</si>
  <si>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</si>
  <si>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</si>
  <si>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</si>
  <si>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</si>
  <si>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</si>
  <si>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</si>
  <si>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</si>
  <si>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</si>
  <si>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</si>
  <si>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</si>
  <si>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</si>
  <si>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</si>
  <si>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</si>
  <si>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</si>
  <si>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</si>
  <si>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</si>
  <si>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</si>
  <si>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</si>
  <si>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</si>
  <si>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</si>
  <si>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</si>
  <si>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</si>
  <si>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</si>
  <si>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</si>
  <si>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</si>
  <si>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</si>
  <si>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</si>
  <si>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</si>
  <si>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</si>
  <si>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</si>
  <si>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</si>
  <si>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</si>
  <si>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</si>
  <si>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</si>
  <si>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</si>
  <si>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</si>
  <si>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</si>
  <si>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</si>
  <si>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</si>
  <si>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</si>
  <si>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</si>
  <si>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</si>
  <si>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</si>
  <si>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</si>
  <si>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</si>
  <si>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</si>
  <si>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</si>
  <si>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</si>
  <si>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</si>
  <si>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</si>
  <si>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</si>
  <si>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</si>
  <si>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</si>
  <si>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</si>
  <si>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</si>
  <si>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</si>
  <si>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</si>
  <si>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</si>
  <si>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</si>
  <si>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</si>
  <si>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</si>
  <si>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</si>
  <si>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</si>
  <si>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</si>
  <si>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</si>
  <si>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</si>
  <si>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</si>
  <si>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</si>
  <si>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</si>
  <si>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</si>
  <si>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</si>
  <si>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</si>
  <si>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</si>
  <si>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</si>
  <si>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</si>
  <si>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</si>
  <si>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</si>
  <si>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</si>
  <si>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</si>
  <si>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</si>
  <si>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</si>
  <si>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</si>
  <si>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</si>
  <si>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</si>
  <si>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</si>
  <si>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</si>
  <si>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</si>
  <si>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</si>
  <si>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</si>
  <si>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</si>
  <si>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</si>
  <si>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</si>
  <si>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</si>
  <si>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</si>
  <si>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</si>
  <si>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</si>
  <si>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</si>
  <si>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</si>
  <si>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</si>
  <si>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</si>
  <si>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</si>
  <si>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</si>
  <si>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</si>
  <si>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</si>
  <si>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</si>
  <si>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</si>
  <si>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</si>
  <si>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</si>
  <si>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</si>
  <si>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</si>
  <si>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</si>
  <si>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</si>
  <si>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</si>
  <si>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</si>
  <si>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</si>
  <si>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</si>
  <si>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</si>
  <si>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</si>
  <si>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</si>
  <si>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</si>
  <si>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</si>
  <si>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</si>
  <si>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</si>
  <si>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</si>
  <si>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</si>
  <si>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</si>
  <si>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</si>
  <si>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</si>
  <si>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</si>
  <si>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</si>
  <si>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</si>
  <si>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</si>
  <si>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</si>
  <si>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</si>
  <si>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</si>
  <si>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</si>
  <si>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</si>
  <si>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</si>
  <si>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</si>
  <si>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</si>
  <si>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</si>
  <si>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</si>
  <si>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</si>
  <si>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</si>
  <si>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</si>
  <si>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</si>
  <si>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</si>
  <si>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</si>
  <si>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</si>
  <si>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</si>
  <si>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</si>
  <si>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</si>
  <si>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</si>
  <si>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</si>
  <si>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</si>
  <si>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</si>
  <si>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</si>
  <si>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</si>
  <si>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</si>
  <si>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</si>
  <si>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</si>
  <si>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</si>
  <si>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</si>
  <si>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</si>
  <si>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</si>
  <si>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</si>
  <si>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</si>
  <si>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</si>
  <si>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</si>
  <si>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</si>
  <si>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</si>
  <si>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</si>
  <si>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</si>
  <si>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</si>
  <si>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</si>
  <si>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</si>
  <si>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</si>
  <si>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</si>
  <si>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</si>
  <si>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</si>
  <si>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</si>
  <si>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</si>
  <si>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</si>
  <si>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</si>
  <si>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</si>
  <si>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</si>
  <si>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</si>
  <si>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</si>
  <si>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</si>
  <si>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</si>
  <si>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</si>
  <si>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</si>
  <si>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</si>
  <si>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</si>
  <si>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</si>
  <si>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</si>
  <si>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</si>
  <si>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</si>
  <si>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</si>
  <si>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</si>
  <si>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</si>
  <si>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</si>
  <si>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</si>
  <si>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</si>
  <si>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</si>
  <si>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</si>
  <si>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</si>
  <si>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</si>
  <si>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</si>
  <si>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</si>
  <si>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</si>
  <si>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</si>
  <si>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</si>
  <si>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</si>
  <si>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</si>
  <si>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</si>
  <si>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</si>
  <si>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</si>
  <si>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</si>
  <si>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</si>
  <si>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</si>
  <si>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</si>
  <si>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</si>
  <si>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</si>
  <si>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</si>
  <si>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</si>
  <si>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</si>
  <si>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</si>
  <si>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</si>
  <si>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</si>
  <si>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</si>
  <si>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</si>
  <si>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</si>
  <si>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</si>
  <si>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</si>
  <si>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</si>
  <si>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</si>
  <si>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</si>
  <si>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</si>
  <si>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</si>
  <si>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</si>
  <si>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</si>
  <si>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</si>
  <si>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</si>
  <si>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</si>
  <si>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</si>
  <si>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</si>
  <si>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</si>
  <si>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</si>
  <si>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</si>
  <si>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</si>
  <si>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</si>
  <si>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</si>
  <si>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</si>
  <si>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</si>
  <si>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</si>
  <si>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</si>
  <si>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</si>
  <si>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</si>
  <si>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</si>
  <si>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</si>
  <si>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</si>
  <si>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</si>
  <si>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</si>
  <si>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</si>
  <si>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</si>
  <si>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</si>
  <si>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</si>
  <si>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</si>
  <si>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</si>
  <si>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</si>
  <si>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</si>
  <si>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</si>
  <si>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</si>
  <si>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</si>
  <si>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</si>
  <si>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</si>
  <si>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</si>
  <si>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</si>
  <si>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</si>
  <si>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</si>
  <si>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</si>
  <si>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</si>
  <si>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</si>
  <si>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</si>
  <si>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</si>
  <si>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</si>
  <si>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</si>
  <si>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</si>
  <si>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</si>
  <si>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</si>
  <si>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</si>
  <si>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</si>
  <si>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</si>
  <si>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</si>
  <si>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</si>
  <si>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</si>
  <si>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</si>
  <si>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</si>
  <si>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</si>
  <si>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</si>
  <si>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</si>
  <si>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</si>
  <si>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</si>
  <si>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</si>
  <si>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</si>
  <si>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</si>
  <si>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</si>
  <si>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</si>
  <si>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</si>
  <si>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</si>
  <si>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</si>
  <si>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</si>
  <si>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</si>
  <si>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</si>
  <si>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</si>
  <si>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</si>
  <si>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</si>
  <si>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</si>
  <si>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</si>
  <si>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</si>
  <si>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</si>
  <si>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</si>
  <si>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</si>
  <si>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</si>
  <si>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</si>
  <si>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</si>
  <si>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</si>
  <si>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</si>
  <si>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</si>
  <si>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</si>
  <si>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</si>
  <si>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</si>
  <si>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</si>
  <si>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</si>
  <si>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</si>
  <si>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</si>
  <si>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</si>
  <si>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</si>
  <si>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</si>
  <si>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</si>
  <si>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</si>
  <si>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</si>
  <si>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</si>
  <si>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</si>
  <si>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</si>
  <si>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</si>
  <si>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</si>
  <si>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</si>
  <si>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</si>
  <si>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</si>
  <si>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</si>
  <si>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</si>
  <si>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</si>
  <si>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</si>
  <si>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</si>
  <si>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</si>
  <si>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</si>
  <si>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</si>
  <si>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</si>
  <si>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</si>
  <si>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</si>
  <si>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</si>
  <si>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</si>
  <si>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</si>
  <si>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</si>
  <si>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</si>
  <si>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</si>
  <si>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</si>
  <si>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</si>
  <si>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</si>
  <si>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</si>
  <si>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</si>
  <si>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</si>
  <si>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</si>
  <si>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</si>
  <si>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</si>
  <si>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</si>
  <si>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</si>
  <si>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</si>
  <si>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</si>
  <si>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</si>
  <si>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</si>
  <si>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</si>
  <si>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</si>
  <si>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</si>
  <si>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</si>
  <si>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</si>
  <si>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</si>
  <si>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</si>
  <si>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</si>
  <si>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</si>
  <si>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</si>
  <si>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</si>
  <si>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</si>
  <si>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</si>
  <si>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</si>
  <si>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</si>
  <si>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</si>
  <si>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</si>
  <si>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</si>
  <si>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</si>
  <si>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</si>
  <si>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</si>
  <si>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</si>
  <si>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</si>
  <si>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</si>
  <si>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</si>
  <si>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</si>
  <si>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</si>
  <si>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</si>
  <si>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</si>
  <si>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</si>
  <si>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</si>
  <si>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</si>
  <si>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</si>
  <si>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</si>
  <si>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</si>
  <si>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</si>
  <si>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</si>
  <si>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</si>
  <si>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</si>
  <si>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</si>
  <si>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</si>
  <si>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</si>
  <si>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</si>
  <si>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</si>
  <si>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</si>
  <si>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</si>
  <si>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</si>
  <si>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</si>
  <si>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</si>
  <si>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</si>
  <si>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</si>
  <si>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</si>
  <si>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</si>
  <si>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</si>
  <si>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</si>
  <si>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</si>
  <si>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</si>
  <si>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</si>
  <si>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</si>
  <si>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</si>
  <si>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</si>
  <si>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</si>
  <si>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</si>
  <si>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</si>
  <si>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</si>
  <si>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</si>
  <si>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</si>
  <si>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</si>
  <si>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</si>
  <si>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</si>
  <si>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</si>
  <si>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</si>
  <si>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</si>
  <si>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</si>
  <si>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</si>
  <si>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</si>
  <si>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</si>
  <si>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</si>
  <si>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</si>
  <si>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</si>
  <si>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</si>
  <si>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</si>
  <si>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</si>
  <si>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</si>
  <si>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</si>
  <si>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</si>
  <si>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</si>
  <si>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</si>
  <si>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</si>
  <si>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</si>
  <si>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</si>
  <si>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</si>
  <si>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</si>
  <si>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</si>
  <si>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</si>
  <si>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</si>
  <si>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</si>
  <si>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</si>
  <si>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</si>
  <si>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</si>
  <si>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</si>
  <si>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</si>
  <si>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</si>
  <si>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</si>
  <si>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</si>
  <si>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</si>
  <si>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</si>
  <si>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</si>
  <si>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</si>
  <si>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</si>
  <si>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</si>
  <si>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</si>
  <si>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</si>
  <si>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</si>
  <si>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</si>
  <si>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</si>
  <si>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</si>
  <si>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</si>
  <si>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</si>
  <si>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</si>
  <si>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</si>
  <si>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</si>
  <si>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</si>
  <si>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</si>
  <si>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</si>
  <si>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</si>
  <si>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</si>
  <si>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</si>
  <si>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</si>
  <si>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</si>
  <si>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</si>
  <si>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</si>
  <si>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</si>
  <si>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</si>
  <si>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</si>
  <si>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</si>
  <si>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</si>
  <si>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</si>
  <si>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</si>
  <si>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</si>
  <si>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</si>
  <si>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</si>
  <si>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</si>
  <si>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</si>
  <si>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</si>
  <si>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</si>
  <si>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</si>
  <si>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</si>
  <si>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</si>
  <si>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</si>
  <si>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</si>
  <si>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</si>
  <si>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</si>
  <si>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</si>
  <si>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</si>
  <si>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</si>
  <si>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</si>
  <si>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</si>
  <si>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</si>
  <si>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</si>
  <si>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</si>
  <si>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</si>
  <si>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</si>
  <si>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</si>
  <si>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</si>
  <si>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</si>
  <si>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</si>
  <si>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</si>
  <si>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</si>
  <si>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</si>
  <si>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</si>
  <si>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</si>
  <si>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</si>
  <si>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</si>
  <si>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</si>
  <si>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</si>
  <si>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</si>
  <si>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</si>
  <si>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</si>
  <si>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</si>
  <si>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</si>
  <si>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</si>
  <si>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</si>
  <si>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</si>
  <si>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</si>
  <si>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</si>
  <si>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</si>
  <si>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</si>
  <si>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</si>
  <si>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</si>
  <si>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</si>
  <si>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</si>
  <si>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</si>
  <si>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</si>
  <si>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</si>
  <si>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</si>
  <si>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</si>
  <si>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</si>
  <si>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</si>
  <si>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</si>
  <si>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</si>
  <si>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</si>
  <si>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</si>
  <si>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</si>
  <si>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</si>
  <si>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</si>
  <si>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</si>
  <si>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</si>
  <si>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</si>
  <si>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</si>
  <si>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</si>
  <si>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</si>
  <si>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</si>
  <si>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</si>
  <si>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</si>
  <si>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</si>
  <si>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</si>
  <si>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</si>
  <si>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</si>
  <si>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</si>
  <si>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</si>
  <si>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</si>
  <si>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</si>
  <si>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</si>
  <si>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</si>
  <si>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</si>
  <si>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</si>
  <si>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</si>
  <si>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</si>
  <si>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</si>
  <si>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</si>
  <si>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</si>
  <si>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</si>
  <si>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</si>
  <si>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</si>
  <si>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</si>
  <si>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</si>
  <si>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</si>
  <si>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</si>
  <si>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</si>
  <si>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</si>
  <si>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</si>
  <si>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</si>
  <si>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</si>
  <si>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</si>
  <si>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</si>
  <si>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</si>
  <si>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</si>
  <si>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</si>
  <si>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</si>
  <si>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</si>
  <si>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</si>
  <si>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</si>
  <si>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</si>
  <si>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</si>
  <si>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</si>
  <si>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</si>
  <si>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</si>
  <si>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</si>
  <si>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</si>
  <si>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</si>
  <si>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</si>
  <si>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</si>
  <si>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</si>
  <si>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</si>
  <si>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</si>
  <si>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</si>
  <si>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</si>
  <si>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</si>
  <si>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</si>
  <si>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</si>
  <si>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</si>
  <si>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</si>
  <si>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</si>
  <si>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</si>
  <si>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</si>
  <si>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</si>
  <si>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</si>
  <si>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</si>
  <si>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</si>
  <si>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</si>
  <si>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</si>
  <si>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</si>
  <si>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</si>
  <si>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</si>
  <si>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</si>
  <si>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</si>
  <si>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</si>
  <si>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</si>
  <si>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</si>
  <si>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</si>
  <si>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</si>
  <si>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</si>
  <si>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</si>
  <si>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</si>
  <si>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</si>
  <si>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</si>
  <si>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</si>
  <si>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</si>
  <si>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</si>
  <si>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</si>
  <si>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</si>
  <si>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</si>
  <si>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</si>
  <si>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</si>
  <si>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</si>
  <si>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</si>
  <si>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</si>
  <si>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</si>
  <si>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</si>
  <si>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</si>
  <si>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</si>
  <si>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</si>
  <si>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</si>
  <si>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</si>
  <si>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</si>
  <si>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</si>
  <si>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</si>
  <si>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</si>
  <si>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</si>
  <si>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</si>
  <si>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</si>
  <si>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</si>
  <si>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</si>
  <si>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</si>
  <si>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</si>
  <si>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</si>
  <si>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</si>
  <si>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</si>
  <si>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</si>
  <si>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</si>
  <si>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</si>
  <si>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</si>
  <si>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</si>
  <si>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</si>
  <si>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</si>
  <si>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</si>
  <si>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</si>
  <si>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</si>
  <si>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</si>
  <si>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</si>
  <si>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</si>
  <si>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</si>
  <si>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</si>
  <si>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</si>
  <si>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</si>
  <si>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</si>
  <si>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</si>
  <si>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</si>
  <si>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</si>
  <si>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</si>
  <si>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</si>
  <si>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</si>
  <si>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</si>
  <si>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</si>
  <si>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</si>
  <si>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</si>
  <si>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</si>
  <si>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</si>
  <si>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</si>
  <si>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</si>
  <si>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</si>
  <si>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</si>
  <si>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</si>
  <si>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</si>
  <si>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</si>
  <si>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</si>
  <si>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</si>
  <si>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</si>
  <si>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</si>
  <si>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</si>
  <si>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</si>
  <si>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</si>
  <si>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</si>
  <si>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</si>
  <si>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</si>
  <si>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</si>
  <si>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</si>
  <si>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</si>
  <si>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</si>
  <si>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</si>
  <si>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</si>
  <si>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</si>
  <si>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</si>
  <si>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</si>
  <si>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</si>
  <si>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</si>
  <si>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</si>
  <si>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</si>
  <si>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</si>
  <si>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</si>
  <si>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</si>
  <si>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</si>
  <si>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</si>
  <si>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</si>
  <si>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</si>
  <si>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</si>
  <si>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</si>
  <si>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</si>
  <si>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</si>
  <si>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</si>
  <si>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</si>
  <si>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</si>
  <si>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</si>
  <si>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</si>
  <si>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</si>
  <si>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</si>
  <si>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</si>
  <si>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</si>
  <si>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</si>
  <si>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</si>
  <si>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</si>
  <si>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</si>
  <si>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</si>
  <si>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</si>
  <si>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</si>
  <si>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</si>
  <si>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</si>
  <si>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</si>
  <si>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</si>
  <si>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</si>
  <si>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</si>
  <si>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</si>
  <si>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</si>
  <si>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</si>
  <si>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</si>
  <si>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</si>
  <si>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</si>
  <si>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</si>
  <si>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</si>
  <si>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</si>
  <si>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</si>
  <si>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</si>
  <si>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</si>
  <si>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</si>
  <si>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</si>
  <si>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</si>
  <si>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</si>
  <si>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</si>
  <si>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</si>
  <si>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</si>
  <si>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</si>
  <si>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</si>
  <si>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</si>
  <si>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</si>
  <si>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</si>
  <si>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</si>
  <si>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</si>
  <si>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</si>
  <si>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</si>
  <si>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</si>
  <si>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</si>
  <si>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</si>
  <si>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</si>
  <si>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</si>
  <si>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</si>
  <si>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</si>
  <si>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</si>
  <si>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</si>
  <si>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</si>
  <si>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</si>
  <si>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</si>
  <si>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</si>
  <si>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</si>
  <si>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</si>
  <si>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</si>
  <si>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</si>
  <si>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</si>
  <si>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</si>
  <si>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</si>
  <si>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</si>
  <si>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</si>
  <si>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</si>
  <si>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</si>
  <si>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</si>
  <si>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</si>
  <si>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</si>
  <si>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</si>
  <si>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</si>
  <si>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</si>
  <si>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</si>
  <si>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</si>
  <si>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</si>
  <si>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</si>
  <si>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</si>
  <si>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</si>
  <si>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</si>
  <si>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</si>
  <si>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</si>
  <si>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</si>
  <si>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</si>
  <si>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</si>
  <si>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</si>
  <si>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</si>
  <si>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</si>
  <si>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</si>
  <si>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</si>
  <si>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</si>
  <si>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</si>
  <si>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</si>
  <si>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</si>
  <si>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</si>
  <si>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</si>
  <si>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</si>
  <si>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</si>
  <si>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</si>
  <si>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</si>
  <si>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</si>
  <si>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</si>
  <si>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</si>
  <si>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</si>
  <si>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</si>
  <si>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</si>
  <si>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</si>
  <si>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</si>
  <si>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</si>
  <si>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</si>
  <si>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</si>
  <si>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</si>
  <si>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</si>
  <si>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</si>
  <si>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</si>
  <si>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</si>
  <si>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</si>
  <si>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</si>
  <si>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</si>
  <si>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</si>
  <si>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</si>
  <si>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</si>
  <si>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</si>
  <si>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</si>
  <si>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</si>
  <si>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</si>
  <si>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</si>
  <si>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</si>
  <si>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</si>
  <si>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</si>
  <si>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</si>
  <si>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</si>
  <si>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</si>
  <si>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</si>
  <si>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</si>
  <si>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</si>
  <si>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</si>
  <si>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</si>
  <si>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</si>
  <si>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</si>
  <si>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</si>
  <si>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</si>
  <si>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</si>
  <si>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</si>
  <si>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</si>
  <si>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</si>
  <si>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</si>
  <si>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</si>
  <si>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</si>
  <si>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</si>
  <si>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</si>
  <si>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</si>
  <si>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</si>
  <si>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</si>
  <si>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</si>
  <si>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</si>
  <si>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</si>
  <si>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</si>
  <si>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</si>
  <si>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</si>
  <si>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</si>
  <si>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</si>
  <si>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</si>
  <si>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</si>
  <si>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</si>
  <si>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</si>
  <si>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</si>
  <si>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</si>
  <si>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</si>
  <si>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</si>
  <si>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</si>
  <si>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</si>
  <si>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</si>
  <si>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</si>
  <si>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</si>
  <si>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</si>
  <si>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</si>
  <si>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</si>
  <si>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</si>
  <si>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</si>
  <si>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</si>
  <si>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</si>
  <si>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</si>
  <si>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</si>
  <si>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</si>
  <si>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</si>
  <si>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</si>
  <si>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</si>
  <si>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</si>
  <si>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</si>
  <si>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</si>
  <si>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</si>
  <si>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</si>
  <si>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</si>
  <si>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</si>
  <si>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</si>
  <si>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</si>
  <si>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</si>
  <si>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</si>
  <si>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</si>
  <si>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</si>
  <si>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</si>
  <si>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</si>
  <si>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</si>
  <si>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</si>
  <si>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</si>
  <si>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</si>
  <si>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</si>
  <si>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</si>
  <si>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</si>
  <si>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</si>
  <si>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</si>
  <si>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</si>
  <si>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</si>
  <si>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</si>
  <si>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</si>
  <si>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</si>
  <si>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</si>
  <si>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</si>
  <si>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</si>
  <si>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</si>
  <si>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</si>
  <si>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</si>
  <si>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</si>
  <si>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</si>
  <si>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</si>
  <si>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</si>
  <si>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</si>
  <si>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</si>
  <si>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</si>
  <si>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</si>
  <si>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</si>
  <si>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</si>
  <si>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</si>
  <si>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</si>
  <si>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</si>
  <si>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</si>
  <si>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</si>
  <si>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</si>
  <si>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</si>
  <si>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</si>
  <si>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</si>
  <si>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</si>
  <si>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</si>
  <si>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</si>
  <si>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</si>
  <si>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</si>
  <si>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</si>
  <si>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</si>
  <si>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</si>
  <si>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</si>
  <si>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</si>
  <si>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</si>
  <si>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</si>
  <si>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</si>
  <si>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</si>
  <si>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</si>
  <si>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</si>
  <si>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</si>
  <si>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</si>
  <si>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</si>
  <si>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</si>
  <si>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</si>
  <si>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</si>
  <si>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</si>
  <si>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</si>
  <si>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</si>
  <si>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</si>
  <si>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</si>
  <si>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</si>
  <si>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</si>
  <si>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</si>
  <si>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</si>
  <si>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</si>
  <si>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</si>
  <si>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</si>
  <si>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</si>
  <si>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</si>
  <si>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</si>
  <si>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</si>
  <si>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</si>
  <si>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</si>
  <si>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</si>
  <si>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</si>
  <si>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</si>
  <si>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</si>
  <si>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</si>
  <si>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</si>
  <si>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</si>
  <si>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</si>
  <si>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</si>
  <si>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</si>
  <si>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</si>
  <si>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</si>
  <si>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</si>
  <si>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</si>
  <si>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</si>
  <si>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</si>
  <si>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</si>
  <si>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</si>
  <si>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</si>
  <si>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</si>
  <si>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</si>
  <si>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</si>
  <si>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</si>
  <si>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</si>
  <si>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</si>
  <si>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</si>
  <si>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</si>
  <si>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</si>
  <si>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</si>
  <si>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</si>
  <si>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</si>
  <si>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</si>
  <si>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</si>
  <si>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</si>
  <si>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</si>
  <si>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</si>
  <si>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</si>
  <si>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</si>
  <si>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</si>
  <si>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</si>
  <si>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</si>
  <si>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</si>
  <si>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</si>
  <si>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</si>
  <si>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</si>
  <si>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</si>
  <si>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</si>
  <si>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</si>
  <si>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</si>
  <si>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</si>
  <si>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</si>
  <si>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</si>
  <si>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</si>
  <si>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</si>
  <si>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</si>
  <si>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</si>
  <si>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</si>
  <si>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</si>
  <si>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</si>
  <si>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</si>
  <si>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</si>
  <si>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</si>
  <si>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</si>
  <si>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</si>
  <si>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</si>
  <si>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</si>
  <si>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</si>
  <si>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</si>
  <si>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</si>
  <si>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</si>
  <si>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</si>
  <si>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</si>
  <si>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</si>
  <si>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</si>
  <si>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</si>
  <si>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</si>
  <si>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</si>
  <si>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</si>
  <si>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</si>
  <si>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</si>
  <si>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</si>
  <si>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</si>
  <si>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</si>
  <si>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</si>
  <si>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</si>
  <si>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</si>
  <si>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</si>
  <si>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</si>
  <si>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</si>
  <si>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</si>
  <si>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</si>
  <si>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</si>
  <si>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</si>
  <si>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</si>
  <si>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</si>
  <si>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</si>
  <si>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</si>
  <si>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</si>
  <si>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</si>
  <si>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</si>
  <si>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</si>
  <si>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</si>
  <si>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</si>
  <si>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</si>
  <si>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</si>
  <si>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</si>
  <si>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</si>
  <si>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</si>
  <si>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</si>
  <si>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</si>
  <si>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</si>
  <si>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</si>
  <si>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</si>
  <si>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</si>
  <si>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</si>
  <si>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</si>
  <si>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</si>
  <si>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</si>
  <si>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</si>
  <si>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</si>
  <si>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</si>
  <si>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</si>
  <si>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</si>
  <si>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</si>
  <si>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</si>
  <si>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</si>
  <si>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</si>
  <si>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</si>
  <si>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</si>
  <si>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</si>
  <si>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</si>
  <si>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</si>
  <si>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</si>
  <si>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</si>
  <si>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</si>
  <si>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</si>
  <si>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</si>
  <si>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</si>
  <si>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</si>
  <si>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</si>
  <si>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</si>
  <si>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</si>
  <si>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</si>
  <si>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</si>
  <si>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</si>
  <si>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</si>
  <si>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</si>
  <si>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</si>
  <si>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</si>
  <si>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</si>
  <si>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</si>
  <si>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</si>
  <si>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</si>
  <si>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</si>
  <si>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</si>
  <si>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</si>
  <si>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</si>
  <si>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</si>
  <si>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</si>
  <si>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</si>
  <si>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</si>
  <si>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</si>
  <si>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</si>
  <si>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</si>
  <si>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</si>
  <si>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</si>
  <si>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</si>
  <si>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</si>
  <si>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</si>
  <si>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</si>
  <si>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</si>
  <si>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</si>
  <si>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</si>
  <si>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</si>
  <si>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</si>
  <si>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</si>
  <si>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</si>
  <si>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</si>
  <si>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</si>
  <si>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</si>
  <si>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</si>
  <si>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</si>
  <si>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</si>
  <si>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</si>
  <si>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</si>
  <si>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</si>
  <si>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</si>
  <si>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</si>
  <si>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</si>
  <si>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</si>
  <si>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</si>
  <si>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</si>
  <si>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</si>
  <si>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</si>
  <si>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</si>
  <si>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</si>
  <si>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</si>
  <si>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</si>
  <si>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</si>
  <si>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</si>
  <si>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</si>
  <si>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</si>
  <si>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</si>
  <si>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</si>
  <si>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</si>
  <si>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</si>
  <si>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</si>
  <si>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</si>
  <si>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</si>
  <si>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</si>
  <si>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</si>
  <si>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</si>
  <si>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</si>
  <si>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</si>
  <si>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</si>
  <si>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</si>
  <si>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</si>
  <si>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</si>
  <si>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</si>
  <si>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</si>
  <si>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</si>
  <si>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</si>
  <si>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</si>
  <si>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</si>
  <si>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</si>
  <si>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</si>
  <si>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</si>
  <si>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</si>
  <si>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</si>
  <si>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</si>
  <si>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</si>
  <si>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</si>
  <si>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</si>
  <si>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</si>
  <si>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</si>
  <si>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</si>
  <si>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</si>
  <si>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</si>
  <si>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</si>
  <si>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</si>
  <si>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</si>
  <si>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</si>
  <si>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</si>
  <si>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</si>
  <si>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</si>
  <si>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</si>
  <si>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</si>
  <si>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</si>
  <si>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</si>
  <si>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</si>
  <si>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</si>
  <si>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</si>
  <si>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</si>
  <si>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</si>
  <si>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</si>
  <si>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</si>
  <si>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</si>
  <si>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</si>
  <si>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</si>
  <si>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</si>
  <si>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</si>
  <si>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</si>
  <si>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</si>
  <si>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</si>
  <si>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</si>
  <si>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</si>
  <si>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</si>
  <si>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</si>
  <si>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</si>
  <si>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</si>
  <si>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</si>
  <si>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</si>
  <si>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</si>
  <si>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</si>
  <si>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</si>
  <si>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</si>
  <si>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</si>
  <si>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</si>
  <si>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</si>
  <si>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</si>
  <si>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</si>
  <si>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</si>
  <si>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</si>
  <si>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</si>
  <si>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</si>
  <si>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</si>
  <si>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</si>
  <si>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</si>
  <si>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</si>
  <si>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</si>
  <si>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</si>
  <si>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</si>
  <si>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</si>
  <si>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</si>
  <si>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</si>
  <si>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</si>
  <si>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</si>
  <si>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</si>
  <si>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</si>
  <si>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</si>
  <si>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</si>
  <si>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</si>
  <si>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</si>
  <si>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</si>
  <si>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</si>
  <si>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</si>
  <si>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</si>
  <si>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</si>
  <si>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</si>
  <si>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</si>
  <si>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</si>
  <si>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</si>
  <si>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</si>
  <si>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</si>
  <si>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</si>
  <si>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</si>
  <si>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</si>
  <si>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</si>
  <si>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</si>
  <si>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</si>
  <si>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</si>
  <si>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</si>
  <si>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</si>
  <si>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</si>
  <si>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</si>
  <si>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</si>
  <si>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</si>
  <si>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</si>
  <si>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</si>
  <si>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</si>
  <si>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</si>
  <si>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</si>
  <si>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</si>
  <si>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</si>
  <si>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</si>
  <si>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</si>
  <si>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</si>
  <si>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</si>
  <si>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</si>
  <si>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</si>
  <si>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</si>
  <si>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</si>
  <si>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</si>
  <si>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</si>
  <si>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</si>
  <si>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</si>
  <si>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</si>
  <si>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</si>
  <si>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</si>
  <si>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</si>
  <si>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</si>
  <si>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</si>
  <si>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</si>
  <si>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</si>
  <si>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</si>
  <si>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</si>
  <si>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</si>
  <si>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</si>
  <si>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</si>
  <si>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</si>
  <si>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</si>
  <si>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</si>
  <si>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</si>
  <si>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</si>
  <si>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</si>
  <si>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</si>
  <si>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</si>
  <si>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</si>
  <si>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</si>
  <si>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</si>
  <si>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</si>
  <si>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</si>
  <si>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</si>
  <si>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</si>
  <si>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</si>
  <si>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</si>
  <si>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</si>
  <si>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</si>
  <si>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</si>
  <si>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</si>
  <si>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</si>
  <si>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</si>
  <si>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</si>
  <si>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</si>
  <si>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</si>
  <si>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</si>
  <si>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</si>
  <si>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</si>
  <si>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</si>
  <si>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</si>
  <si>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</si>
  <si>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</si>
  <si>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</si>
  <si>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</si>
  <si>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</si>
  <si>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</si>
  <si>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</si>
  <si>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</si>
  <si>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</si>
  <si>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</si>
  <si>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</si>
  <si>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</si>
  <si>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</si>
  <si>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</si>
  <si>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</si>
  <si>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</si>
  <si>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</si>
  <si>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</si>
  <si>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</si>
  <si>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</si>
  <si>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</si>
  <si>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</si>
  <si>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</si>
  <si>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</si>
  <si>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</si>
  <si>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</si>
  <si>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</si>
  <si>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</si>
  <si>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</si>
  <si>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</si>
  <si>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</si>
  <si>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</si>
  <si>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</si>
  <si>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</si>
  <si>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</si>
  <si>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</si>
  <si>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</si>
  <si>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</si>
  <si>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</si>
  <si>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</si>
  <si>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</si>
  <si>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</si>
  <si>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</si>
  <si>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</si>
  <si>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</si>
  <si>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</si>
  <si>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</si>
  <si>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</si>
  <si>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</si>
  <si>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</si>
  <si>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</si>
  <si>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</si>
  <si>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</si>
  <si>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</si>
  <si>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</si>
  <si>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</si>
  <si>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</si>
  <si>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</si>
  <si>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</si>
  <si>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</si>
  <si>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</si>
  <si>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</si>
  <si>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</si>
  <si>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</si>
  <si>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</si>
  <si>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</si>
  <si>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</si>
  <si>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</si>
  <si>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</si>
  <si>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</si>
  <si>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</si>
  <si>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</si>
  <si>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</si>
  <si>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</si>
  <si>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</si>
  <si>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</si>
  <si>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</si>
  <si>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</si>
  <si>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</si>
  <si>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</si>
  <si>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</si>
  <si>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</si>
  <si>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</si>
  <si>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</si>
  <si>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</si>
  <si>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</si>
  <si>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</si>
  <si>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</si>
  <si>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</si>
  <si>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</si>
  <si>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</si>
  <si>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</si>
  <si>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</si>
  <si>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</si>
  <si>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</si>
  <si>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</si>
  <si>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</si>
  <si>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</si>
  <si>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</si>
  <si>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</si>
  <si>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</si>
  <si>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</si>
  <si>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</si>
  <si>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</si>
  <si>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</si>
  <si>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</si>
  <si>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</si>
  <si>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</si>
  <si>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</si>
  <si>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</si>
  <si>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</si>
  <si>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</si>
  <si>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</si>
  <si>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</si>
  <si>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</si>
  <si>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</si>
  <si>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</si>
  <si>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</si>
  <si>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</si>
  <si>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</si>
  <si>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</si>
  <si>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</si>
  <si>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</si>
  <si>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</si>
  <si>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</si>
  <si>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</si>
  <si>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</si>
  <si>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</si>
  <si>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</si>
  <si>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</si>
  <si>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</si>
  <si>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</si>
  <si>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</si>
  <si>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</si>
  <si>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</si>
  <si>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</si>
  <si>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</si>
  <si>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</si>
  <si>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</si>
  <si>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</si>
  <si>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</si>
  <si>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</si>
  <si>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</si>
  <si>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</si>
  <si>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</si>
  <si>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</si>
  <si>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</si>
  <si>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</si>
  <si>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</si>
  <si>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</si>
  <si>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</si>
  <si>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</si>
  <si>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</si>
  <si>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</si>
  <si>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</si>
  <si>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</si>
  <si>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</si>
  <si>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</si>
  <si>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</si>
  <si>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</si>
  <si>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</si>
  <si>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</si>
  <si>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</si>
  <si>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</si>
  <si>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</si>
  <si>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</si>
  <si>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</si>
  <si>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</si>
  <si>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</si>
  <si>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</si>
  <si>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</si>
  <si>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</si>
  <si>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</si>
  <si>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</si>
  <si>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</si>
  <si>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</si>
  <si>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</si>
  <si>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</si>
  <si>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</si>
  <si>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</si>
  <si>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</si>
  <si>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</si>
  <si>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</si>
  <si>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</si>
  <si>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</si>
  <si>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</si>
  <si>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</si>
  <si>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</si>
  <si>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</si>
  <si>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</si>
  <si>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</si>
  <si>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</si>
  <si>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</si>
  <si>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</si>
  <si>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</si>
  <si>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</si>
  <si>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</si>
  <si>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</si>
  <si>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</si>
  <si>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</si>
  <si>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</si>
  <si>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</si>
  <si>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</si>
  <si>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</si>
  <si>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</si>
  <si>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</si>
  <si>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</si>
  <si>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</si>
  <si>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</si>
  <si>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</si>
  <si>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</si>
  <si>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</si>
  <si>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</si>
  <si>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</si>
  <si>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</si>
  <si>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</si>
  <si>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</si>
  <si>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</si>
  <si>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</si>
  <si>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</si>
  <si>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</si>
  <si>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</si>
  <si>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</si>
  <si>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</si>
  <si>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</si>
  <si>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</si>
  <si>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</si>
  <si>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</si>
  <si>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</si>
  <si>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</si>
  <si>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</si>
  <si>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</si>
  <si>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</si>
  <si>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</si>
  <si>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</si>
  <si>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</si>
  <si>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</si>
  <si>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</si>
  <si>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</si>
  <si>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</si>
  <si>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</si>
  <si>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</si>
  <si>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</si>
  <si>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</si>
  <si>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</si>
  <si>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</si>
  <si>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</si>
  <si>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</si>
  <si>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</si>
  <si>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</si>
  <si>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</si>
  <si>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</si>
  <si>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</si>
  <si>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</si>
  <si>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</si>
  <si>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</si>
  <si>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</si>
  <si>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</si>
  <si>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</si>
  <si>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</si>
  <si>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</si>
  <si>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</si>
  <si>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</si>
  <si>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</si>
  <si>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</si>
  <si>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</si>
  <si>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</si>
  <si>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</si>
  <si>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</si>
  <si>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</si>
  <si>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</si>
  <si>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</si>
  <si>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</si>
  <si>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</si>
  <si>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</si>
  <si>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</si>
  <si>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</si>
  <si>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</si>
  <si>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</si>
  <si>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</si>
  <si>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</si>
  <si>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</si>
  <si>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</si>
  <si>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</si>
  <si>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</si>
  <si>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</si>
  <si>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</si>
  <si>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</si>
  <si>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</si>
  <si>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</si>
  <si>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</si>
  <si>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</si>
  <si>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</si>
  <si>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</si>
  <si>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</si>
  <si>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</si>
  <si>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</si>
  <si>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</si>
  <si>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</si>
  <si>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</si>
  <si>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</si>
  <si>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</si>
  <si>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</si>
  <si>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</si>
  <si>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</si>
  <si>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</si>
  <si>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</si>
  <si>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</si>
  <si>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</si>
  <si>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</si>
  <si>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</si>
  <si>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</si>
  <si>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</si>
  <si>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</si>
  <si>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</si>
  <si>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</si>
  <si>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</si>
  <si>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</si>
  <si>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</si>
  <si>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</si>
  <si>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</si>
  <si>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</si>
  <si>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</si>
  <si>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</si>
  <si>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</si>
  <si>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</si>
  <si>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</si>
  <si>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</si>
  <si>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</si>
  <si>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</si>
  <si>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</si>
  <si>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</si>
  <si>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</si>
  <si>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</si>
  <si>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</si>
  <si>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</si>
  <si>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</si>
  <si>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</si>
  <si>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</si>
  <si>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</si>
  <si>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</si>
  <si>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</si>
  <si>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</si>
  <si>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</si>
  <si>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</si>
  <si>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</si>
  <si>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</si>
  <si>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</si>
  <si>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</si>
  <si>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</si>
  <si>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</si>
  <si>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</si>
  <si>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</si>
  <si>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</si>
  <si>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</si>
  <si>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</si>
  <si>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</si>
  <si>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</si>
  <si>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</si>
  <si>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</si>
  <si>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</si>
  <si>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</si>
  <si>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</si>
  <si>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</si>
  <si>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</si>
  <si>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</si>
  <si>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</si>
  <si>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</si>
  <si>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</si>
  <si>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</si>
  <si>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</si>
  <si>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</si>
  <si>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</si>
  <si>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</si>
  <si>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</si>
  <si>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</si>
  <si>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</si>
  <si>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</si>
  <si>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</si>
  <si>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</si>
  <si>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</si>
  <si>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</si>
  <si>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</si>
  <si>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</si>
  <si>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</si>
  <si>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</si>
  <si>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</si>
  <si>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</si>
  <si>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</si>
  <si>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</si>
  <si>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</si>
  <si>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</si>
  <si>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</si>
  <si>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</si>
  <si>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</si>
  <si>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</si>
  <si>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</si>
  <si>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</si>
  <si>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</si>
  <si>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</si>
  <si>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</si>
  <si>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</si>
  <si>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</si>
  <si>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</si>
  <si>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</si>
  <si>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</si>
  <si>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</si>
  <si>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</si>
  <si>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</si>
  <si>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</si>
  <si>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</si>
  <si>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</si>
  <si>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</si>
  <si>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</si>
  <si>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</si>
  <si>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</si>
  <si>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</si>
  <si>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</si>
  <si>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</si>
  <si>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</si>
  <si>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</si>
  <si>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</si>
  <si>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</si>
  <si>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</si>
  <si>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</si>
  <si>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</si>
  <si>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</si>
  <si>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</si>
  <si>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</si>
  <si>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</si>
  <si>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</si>
  <si>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</si>
  <si>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</si>
  <si>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</si>
  <si>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</si>
  <si>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</si>
  <si>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</si>
  <si>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</si>
  <si>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</si>
  <si>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</si>
  <si>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</si>
  <si>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</si>
  <si>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</si>
  <si>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</si>
  <si>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</si>
  <si>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</si>
  <si>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</si>
  <si>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</si>
  <si>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</si>
  <si>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</si>
  <si>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</si>
  <si>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</si>
  <si>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</si>
  <si>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</si>
  <si>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</si>
  <si>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</si>
  <si>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</si>
  <si>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</si>
  <si>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</si>
  <si>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</si>
  <si>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</si>
  <si>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</si>
  <si>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</si>
  <si>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</si>
  <si>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</si>
  <si>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</si>
  <si>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</si>
  <si>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</si>
  <si>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</si>
  <si>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</si>
  <si>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</si>
  <si>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</si>
  <si>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</si>
  <si>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</si>
  <si>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</si>
  <si>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</si>
  <si>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</si>
  <si>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</si>
  <si>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</si>
  <si>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</si>
  <si>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</si>
  <si>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</si>
  <si>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</si>
  <si>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</si>
  <si>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</si>
  <si>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</si>
  <si>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</si>
  <si>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</si>
  <si>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</si>
  <si>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</si>
  <si>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</si>
  <si>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</si>
  <si>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</si>
  <si>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</si>
  <si>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</si>
  <si>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</si>
  <si>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</si>
  <si>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</si>
  <si>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</si>
  <si>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</si>
  <si>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</si>
  <si>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</si>
  <si>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</si>
  <si>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</si>
  <si>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</si>
  <si>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</si>
  <si>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</si>
  <si>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</si>
  <si>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</si>
  <si>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</si>
  <si>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</si>
  <si>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</si>
  <si>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</si>
  <si>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</si>
  <si>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</si>
  <si>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</si>
  <si>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</si>
  <si>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</si>
  <si>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</si>
  <si>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</si>
  <si>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</si>
  <si>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</si>
  <si>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</si>
  <si>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</si>
  <si>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</si>
  <si>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</si>
  <si>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</si>
  <si>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</si>
  <si>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</si>
  <si>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</si>
  <si>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</si>
  <si>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</si>
  <si>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</si>
  <si>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</si>
  <si>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</si>
  <si>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</si>
  <si>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</si>
  <si>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</si>
  <si>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</si>
  <si>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</si>
  <si>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</si>
  <si>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</si>
  <si>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</si>
  <si>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</si>
  <si>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</si>
  <si>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</si>
  <si>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</si>
  <si>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</si>
  <si>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</si>
  <si>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</si>
  <si>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</si>
  <si>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</si>
  <si>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</si>
  <si>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</si>
  <si>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</si>
  <si>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</si>
  <si>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</si>
  <si>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</si>
  <si>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</si>
  <si>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</si>
  <si>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</si>
  <si>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</si>
  <si>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</si>
  <si>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</si>
  <si>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</si>
  <si>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</si>
  <si>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</si>
  <si>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</si>
  <si>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</si>
  <si>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</si>
  <si>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</si>
  <si>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</si>
  <si>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</si>
  <si>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</si>
  <si>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</si>
  <si>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</si>
  <si>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</si>
  <si>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</si>
  <si>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</si>
  <si>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</si>
  <si>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</si>
  <si>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</si>
  <si>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</si>
  <si>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</si>
  <si>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</si>
  <si>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</si>
  <si>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</si>
  <si>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</si>
  <si>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</si>
  <si>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</si>
  <si>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</si>
  <si>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</si>
  <si>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</si>
  <si>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</si>
  <si>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</si>
  <si>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</si>
  <si>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</si>
  <si>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</si>
  <si>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</si>
  <si>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</si>
  <si>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</si>
  <si>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</si>
  <si>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</si>
  <si>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</si>
  <si>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</si>
  <si>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</si>
  <si>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</si>
  <si>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</si>
  <si>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</si>
  <si>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</si>
  <si>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</si>
  <si>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</si>
  <si>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</si>
  <si>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</si>
  <si>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</si>
  <si>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</si>
  <si>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</si>
  <si>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</si>
  <si>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</si>
  <si>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</si>
  <si>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</si>
  <si>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</si>
  <si>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</si>
  <si>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</si>
  <si>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</si>
  <si>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</si>
  <si>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</si>
  <si>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</si>
  <si>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</si>
  <si>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</si>
  <si>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</si>
  <si>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</si>
  <si>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</si>
  <si>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</si>
  <si>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</si>
  <si>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</si>
  <si>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</si>
  <si>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</si>
  <si>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</si>
  <si>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</si>
  <si>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</si>
  <si>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</si>
  <si>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</si>
  <si>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</si>
  <si>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</si>
  <si>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</si>
  <si>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</si>
  <si>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</si>
  <si>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</si>
  <si>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</si>
  <si>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</si>
  <si>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</si>
  <si>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</si>
  <si>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</si>
  <si>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</si>
  <si>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</si>
  <si>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</si>
  <si>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</si>
  <si>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</si>
  <si>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</si>
  <si>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</si>
  <si>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</si>
  <si>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</si>
  <si>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</si>
  <si>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</si>
  <si>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</si>
  <si>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</si>
  <si>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</si>
  <si>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</si>
  <si>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</si>
  <si>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</si>
  <si>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</si>
  <si>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</si>
  <si>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</si>
  <si>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</si>
  <si>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</si>
  <si>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</si>
  <si>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</si>
  <si>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</si>
  <si>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</si>
  <si>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</si>
  <si>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</si>
  <si>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</si>
  <si>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</si>
  <si>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</si>
  <si>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</si>
  <si>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</si>
  <si>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</si>
  <si>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</si>
  <si>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</si>
  <si>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</si>
  <si>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</si>
  <si>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</si>
  <si>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</si>
  <si>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</si>
  <si>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</si>
  <si>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</si>
  <si>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</si>
  <si>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</si>
  <si>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</si>
  <si>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</si>
  <si>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</si>
  <si>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</si>
  <si>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</si>
  <si>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</si>
  <si>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</si>
  <si>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</si>
  <si>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</si>
  <si>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</si>
  <si>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</si>
  <si>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</si>
  <si>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</si>
  <si>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</si>
  <si>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</si>
  <si>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</si>
  <si>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</si>
  <si>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</si>
  <si>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</si>
  <si>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</si>
  <si>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</si>
  <si>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</si>
  <si>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</si>
  <si>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</si>
  <si>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</si>
  <si>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</si>
  <si>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</si>
  <si>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</si>
  <si>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</si>
  <si>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</si>
  <si>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</si>
  <si>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</si>
  <si>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</si>
  <si>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</si>
  <si>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</si>
  <si>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</si>
  <si>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</si>
  <si>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</si>
  <si>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</si>
  <si>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</si>
  <si>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</si>
  <si>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</si>
  <si>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</si>
  <si>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</si>
  <si>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</si>
  <si>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</si>
  <si>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</si>
  <si>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</si>
  <si>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</si>
  <si>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</si>
  <si>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</si>
  <si>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</si>
  <si>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</si>
  <si>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</si>
  <si>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</si>
  <si>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</si>
  <si>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</si>
  <si>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</si>
  <si>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</si>
  <si>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</si>
  <si>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</si>
  <si>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</si>
  <si>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</si>
  <si>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</si>
  <si>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</si>
  <si>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</si>
  <si>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</si>
  <si>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</si>
  <si>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</si>
  <si>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</si>
  <si>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</si>
  <si>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</si>
  <si>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</si>
  <si>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</si>
  <si>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</si>
  <si>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</si>
  <si>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</si>
  <si>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</si>
  <si>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</si>
  <si>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</si>
  <si>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</si>
  <si>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</si>
  <si>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</si>
  <si>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</si>
  <si>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</si>
  <si>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</si>
  <si>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</si>
  <si>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</si>
  <si>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</si>
  <si>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</si>
  <si>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</si>
  <si>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</si>
  <si>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</si>
  <si>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</si>
  <si>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</si>
  <si>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</si>
  <si>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</si>
  <si>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</si>
  <si>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</si>
  <si>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</si>
  <si>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</si>
  <si>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</si>
  <si>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</si>
  <si>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</si>
  <si>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</si>
  <si>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</si>
  <si>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</si>
  <si>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</si>
  <si>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</si>
  <si>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</si>
  <si>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</si>
  <si>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</si>
  <si>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</si>
  <si>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</si>
  <si>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</si>
  <si>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</si>
  <si>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</si>
  <si>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</si>
  <si>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</si>
  <si>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</si>
  <si>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</si>
  <si>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</si>
  <si>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</si>
  <si>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</si>
  <si>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</si>
  <si>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</si>
  <si>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</si>
  <si>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</si>
  <si>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</si>
  <si>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</si>
  <si>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</si>
  <si>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</si>
  <si>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</si>
  <si>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</si>
  <si>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</si>
  <si>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</si>
  <si>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</si>
  <si>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</si>
  <si>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</si>
  <si>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</si>
  <si>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</si>
  <si>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</si>
  <si>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</si>
  <si>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</si>
  <si>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</si>
  <si>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</si>
  <si>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</si>
  <si>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</si>
  <si>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</si>
  <si>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</si>
  <si>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</si>
  <si>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</si>
  <si>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</si>
  <si>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</si>
  <si>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</si>
  <si>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</si>
  <si>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</si>
  <si>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</si>
  <si>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</si>
  <si>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</si>
  <si>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</si>
  <si>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</si>
  <si>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</si>
  <si>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</si>
  <si>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</si>
  <si>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</si>
  <si>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</si>
  <si>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</si>
  <si>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</si>
  <si>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</si>
  <si>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</si>
  <si>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</si>
  <si>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</si>
  <si>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</si>
  <si>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</si>
  <si>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</si>
  <si>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</si>
  <si>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</si>
  <si>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</si>
  <si>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</si>
  <si>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</si>
  <si>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</si>
  <si>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</si>
  <si>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</si>
  <si>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</si>
  <si>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</si>
  <si>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</si>
  <si>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</si>
  <si>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</si>
  <si>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</si>
  <si>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</si>
  <si>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</si>
  <si>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</si>
  <si>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</si>
  <si>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</si>
  <si>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</si>
  <si>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</si>
  <si>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</si>
  <si>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</si>
  <si>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</si>
  <si>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</si>
  <si>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</si>
  <si>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</si>
  <si>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</si>
  <si>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</si>
  <si>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</si>
  <si>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</si>
  <si>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</si>
  <si>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</si>
  <si>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</si>
  <si>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</si>
  <si>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</si>
  <si>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</si>
  <si>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OLOMBIANO DE BIENESTAR FAMILIAR</t>
  </si>
  <si>
    <t>20-78-2019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</si>
  <si>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</si>
  <si>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20-114-2019</t>
  </si>
  <si>
    <t>20-122-2020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</si>
  <si>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</si>
  <si>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68-243-2020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</si>
  <si>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</si>
  <si>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MARTHA LUCIA HERNANDEZ DIAZ</t>
  </si>
  <si>
    <t>MARTHA LUCIA HERNANDEZ</t>
  </si>
  <si>
    <t>CARRERA 34#14-27</t>
  </si>
  <si>
    <t>(7)6327652</t>
  </si>
  <si>
    <t>gerencia@fejer.com.co</t>
  </si>
  <si>
    <t>2021-20-10000672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</si>
  <si>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</si>
  <si>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68-26-2013-460</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</si>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</sst>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64"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900656736</v>
      </c>
      <c r="C20" s="5"/>
      <c r="D20" s="73"/>
      <c r="E20" s="5"/>
      <c r="F20" s="5"/>
      <c r="G20" s="5"/>
      <c r="H20" s="186"/>
      <c r="I20" s="149" t="s">
        <v>459</v>
      </c>
      <c r="J20" s="150" t="s">
        <v>461</v>
      </c>
      <c r="K20" s="151">
        <v>13662936924</v>
      </c>
      <c r="L20" s="152"/>
      <c r="M20" s="152">
        <v>44561</v>
      </c>
      <c r="N20" s="135">
        <f>+(M20-L20)/30</f>
        <v>1485.3666666666666</v>
      </c>
      <c r="O20" s="138"/>
      <c r="U20" s="134"/>
      <c r="V20" s="105">
        <f ca="1">NOW()</f>
        <v>44194.532844560184</v>
      </c>
      <c r="W20" s="105">
        <f ca="1">NOW()</f>
        <v>44194.532844560184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EDUCATIVA JOSE EUSTASIO RIVERA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2691</v>
      </c>
      <c r="E48" s="145">
        <v>41576</v>
      </c>
      <c r="F48" s="145">
        <v>41988</v>
      </c>
      <c r="G48" s="160">
        <f>IF(AND(E48&lt;&gt;"",F48&lt;&gt;""),((F48-E48)/30),"")</f>
        <v>13.733333333333333</v>
      </c>
      <c r="H48" s="114" t="s">
        <v>2692</v>
      </c>
      <c r="I48" s="113" t="s">
        <v>887</v>
      </c>
      <c r="J48" s="113" t="s">
        <v>902</v>
      </c>
      <c r="K48" s="116">
        <v>2077615042</v>
      </c>
      <c r="L48" s="115" t="s">
        <v>1148</v>
      </c>
      <c r="M48" s="117">
        <v>1</v>
      </c>
      <c r="N48" s="115" t="s">
        <v>27</v>
      </c>
      <c r="O48" s="115" t="s">
        <v>1148</v>
      </c>
      <c r="P48" s="78"/>
    </row>
    <row r="49" spans="1:16" s="6" customFormat="1" ht="24.75" customHeight="1" x14ac:dyDescent="0.25">
      <c r="A49" s="143">
        <v>2</v>
      </c>
      <c r="B49" s="122" t="s">
        <v>2676</v>
      </c>
      <c r="C49" s="112" t="s">
        <v>31</v>
      </c>
      <c r="D49" s="110" t="s">
        <v>2677</v>
      </c>
      <c r="E49" s="145">
        <v>43482</v>
      </c>
      <c r="F49" s="145">
        <v>43821</v>
      </c>
      <c r="G49" s="160">
        <f t="shared" ref="G49:G50" si="2">IF(AND(E49&lt;&gt;"",F49&lt;&gt;""),((F49-E49)/30),"")</f>
        <v>11.3</v>
      </c>
      <c r="H49" s="114" t="s">
        <v>2678</v>
      </c>
      <c r="I49" s="113" t="s">
        <v>459</v>
      </c>
      <c r="J49" s="113" t="s">
        <v>461</v>
      </c>
      <c r="K49" s="116">
        <v>1796597762</v>
      </c>
      <c r="L49" s="124" t="s">
        <v>1148</v>
      </c>
      <c r="M49" s="117">
        <v>1</v>
      </c>
      <c r="N49" s="115" t="s">
        <v>27</v>
      </c>
      <c r="O49" s="124" t="s">
        <v>1148</v>
      </c>
      <c r="P49" s="78"/>
    </row>
    <row r="50" spans="1:16" s="6" customFormat="1" ht="24.75" customHeight="1" x14ac:dyDescent="0.25">
      <c r="A50" s="143">
        <v>3</v>
      </c>
      <c r="B50" s="122" t="s">
        <v>2676</v>
      </c>
      <c r="C50" s="124" t="s">
        <v>31</v>
      </c>
      <c r="D50" s="121" t="s">
        <v>2677</v>
      </c>
      <c r="E50" s="145">
        <v>43482</v>
      </c>
      <c r="F50" s="145">
        <v>43821</v>
      </c>
      <c r="G50" s="160">
        <f t="shared" si="2"/>
        <v>11.3</v>
      </c>
      <c r="H50" s="122" t="s">
        <v>2678</v>
      </c>
      <c r="I50" s="121" t="s">
        <v>459</v>
      </c>
      <c r="J50" s="121" t="s">
        <v>481</v>
      </c>
      <c r="K50" s="123">
        <v>1796597762</v>
      </c>
      <c r="L50" s="115" t="s">
        <v>1148</v>
      </c>
      <c r="M50" s="117">
        <v>1</v>
      </c>
      <c r="N50" s="115" t="s">
        <v>27</v>
      </c>
      <c r="O50" s="115" t="s">
        <v>1148</v>
      </c>
      <c r="P50" s="78"/>
    </row>
    <row r="51" spans="1:16" s="6" customFormat="1" ht="24.75" customHeight="1" outlineLevel="1" x14ac:dyDescent="0.25">
      <c r="A51" s="143">
        <v>4</v>
      </c>
      <c r="B51" s="122" t="s">
        <v>2676</v>
      </c>
      <c r="C51" s="124" t="s">
        <v>31</v>
      </c>
      <c r="D51" s="121" t="s">
        <v>2679</v>
      </c>
      <c r="E51" s="145">
        <v>43482</v>
      </c>
      <c r="F51" s="145">
        <v>43821</v>
      </c>
      <c r="G51" s="160">
        <f t="shared" ref="G51:G107" si="3">IF(AND(E51&lt;&gt;"",F51&lt;&gt;""),((F51-E51)/30),"")</f>
        <v>11.3</v>
      </c>
      <c r="H51" s="119" t="s">
        <v>2678</v>
      </c>
      <c r="I51" s="121" t="s">
        <v>459</v>
      </c>
      <c r="J51" s="121" t="s">
        <v>477</v>
      </c>
      <c r="K51" s="123">
        <v>480506548</v>
      </c>
      <c r="L51" s="124" t="s">
        <v>1148</v>
      </c>
      <c r="M51" s="117">
        <v>1</v>
      </c>
      <c r="N51" s="124" t="s">
        <v>27</v>
      </c>
      <c r="O51" s="124" t="s">
        <v>1148</v>
      </c>
      <c r="P51" s="78"/>
    </row>
    <row r="52" spans="1:16" s="7" customFormat="1" ht="24.75" customHeight="1" outlineLevel="1" x14ac:dyDescent="0.25">
      <c r="A52" s="144">
        <v>5</v>
      </c>
      <c r="B52" s="111" t="s">
        <v>2676</v>
      </c>
      <c r="C52" s="112" t="s">
        <v>31</v>
      </c>
      <c r="D52" s="121" t="s">
        <v>2679</v>
      </c>
      <c r="E52" s="145">
        <v>43482</v>
      </c>
      <c r="F52" s="145">
        <v>43821</v>
      </c>
      <c r="G52" s="160">
        <f t="shared" si="3"/>
        <v>11.3</v>
      </c>
      <c r="H52" s="122" t="s">
        <v>2678</v>
      </c>
      <c r="I52" s="121" t="s">
        <v>459</v>
      </c>
      <c r="J52" s="121" t="s">
        <v>482</v>
      </c>
      <c r="K52" s="123">
        <v>392197236</v>
      </c>
      <c r="L52" s="124" t="s">
        <v>1148</v>
      </c>
      <c r="M52" s="117">
        <v>1</v>
      </c>
      <c r="N52" s="124" t="s">
        <v>27</v>
      </c>
      <c r="O52" s="124" t="s">
        <v>1148</v>
      </c>
      <c r="P52" s="79"/>
    </row>
    <row r="53" spans="1:16" s="7" customFormat="1" ht="24.75" customHeight="1" outlineLevel="1" x14ac:dyDescent="0.25">
      <c r="A53" s="144">
        <v>6</v>
      </c>
      <c r="B53" s="122" t="s">
        <v>2676</v>
      </c>
      <c r="C53" s="124" t="s">
        <v>31</v>
      </c>
      <c r="D53" s="121" t="s">
        <v>2680</v>
      </c>
      <c r="E53" s="145">
        <v>43899</v>
      </c>
      <c r="F53" s="145">
        <v>44196</v>
      </c>
      <c r="G53" s="160">
        <f t="shared" si="3"/>
        <v>9.9</v>
      </c>
      <c r="H53" s="119" t="s">
        <v>2681</v>
      </c>
      <c r="I53" s="121" t="s">
        <v>459</v>
      </c>
      <c r="J53" s="121" t="s">
        <v>461</v>
      </c>
      <c r="K53" s="123">
        <v>2964644708</v>
      </c>
      <c r="L53" s="124" t="s">
        <v>1148</v>
      </c>
      <c r="M53" s="117">
        <v>1</v>
      </c>
      <c r="N53" s="124" t="s">
        <v>1151</v>
      </c>
      <c r="O53" s="124"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43899</v>
      </c>
      <c r="F114" s="145">
        <v>44196</v>
      </c>
      <c r="G114" s="160">
        <f>IF(AND(E114&lt;&gt;"",F114&lt;&gt;""),((F114-E114)/30),"")</f>
        <v>9.9</v>
      </c>
      <c r="H114" s="122" t="s">
        <v>2681</v>
      </c>
      <c r="I114" s="121" t="s">
        <v>459</v>
      </c>
      <c r="J114" s="121" t="s">
        <v>461</v>
      </c>
      <c r="K114" s="123">
        <v>3256558869</v>
      </c>
      <c r="L114" s="100">
        <f>+IF(AND(K114&gt;0,O114="Ejecución"),(K114/877802)*Tabla28[[#This Row],[% participación]],IF(AND(K114&gt;0,O114&lt;&gt;"Ejecución"),"-",""))</f>
        <v>3709.9014003157886</v>
      </c>
      <c r="M114" s="124" t="s">
        <v>1148</v>
      </c>
      <c r="N114" s="173">
        <v>1</v>
      </c>
      <c r="O114" s="162" t="s">
        <v>1150</v>
      </c>
      <c r="P114" s="78"/>
    </row>
    <row r="115" spans="1:16" s="6" customFormat="1" ht="24.75" customHeight="1" x14ac:dyDescent="0.25">
      <c r="A115" s="143">
        <v>2</v>
      </c>
      <c r="B115" s="161" t="s">
        <v>2665</v>
      </c>
      <c r="C115" s="163" t="s">
        <v>31</v>
      </c>
      <c r="D115" s="63" t="s">
        <v>2682</v>
      </c>
      <c r="E115" s="145">
        <v>43888</v>
      </c>
      <c r="F115" s="145">
        <v>44196</v>
      </c>
      <c r="G115" s="160">
        <f t="shared" ref="G115:G116" si="4">IF(AND(E115&lt;&gt;"",F115&lt;&gt;""),((F115-E115)/30),"")</f>
        <v>10.266666666666667</v>
      </c>
      <c r="H115" s="64" t="s">
        <v>2683</v>
      </c>
      <c r="I115" s="63" t="s">
        <v>887</v>
      </c>
      <c r="J115" s="63" t="s">
        <v>902</v>
      </c>
      <c r="K115" s="68">
        <v>2239860616</v>
      </c>
      <c r="L115" s="100">
        <f>+IF(AND(K115&gt;0,O115="Ejecución"),(K115/877802)*Tabla28[[#This Row],[% participación]],IF(AND(K115&gt;0,O115&lt;&gt;"Ejecución"),"-",""))</f>
        <v>2551.6695291193232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546517476.96000004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39738</v>
      </c>
      <c r="D193" s="5"/>
      <c r="E193" s="126">
        <v>12532</v>
      </c>
      <c r="F193" s="5"/>
      <c r="G193" s="5"/>
      <c r="H193" s="147" t="s">
        <v>2684</v>
      </c>
      <c r="J193" s="5"/>
      <c r="K193" s="127">
        <v>41576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2020-12-28T19:52:28Z</cp:lastPrinted>
  <dcterms:created xsi:type="dcterms:W3CDTF">2020-10-14T21:57:42Z</dcterms:created>
  <dcterms:modified xsi:type="dcterms:W3CDTF">2020-12-29T17:48:24Z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