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BDO FUMPEIJEMI\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<sst xmlns="http://schemas.openxmlformats.org/spreadsheetml/2006/main" count="3061" uniqueCount="2692">
  <si>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</si>
  <si>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</si>
  <si>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</si>
  <si>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</si>
  <si>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</si>
  <si>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</si>
  <si>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</si>
  <si>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</si>
  <si>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</si>
  <si>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</si>
  <si>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</si>
  <si>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</si>
  <si>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</si>
  <si>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</si>
  <si>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</si>
  <si>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</si>
  <si>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</si>
  <si>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</si>
  <si>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</si>
  <si>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</si>
  <si>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</si>
  <si>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</si>
  <si>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</si>
  <si>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</si>
  <si>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</si>
  <si>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</si>
  <si>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</si>
  <si>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</si>
  <si>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</si>
  <si>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</si>
  <si>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</si>
  <si>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</si>
  <si>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</si>
  <si>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</si>
  <si>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</si>
  <si>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</si>
  <si>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</si>
  <si>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</si>
  <si>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</si>
  <si>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</si>
  <si>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</si>
  <si>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</si>
  <si>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</si>
  <si>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</si>
  <si>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</si>
  <si>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</si>
  <si>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</si>
  <si>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</si>
  <si>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</si>
  <si>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</si>
  <si>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</si>
  <si>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</si>
  <si>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</si>
  <si>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</si>
  <si>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</si>
  <si>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</si>
  <si>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</si>
  <si>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</si>
  <si>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</si>
  <si>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</si>
  <si>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</si>
  <si>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</si>
  <si>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</si>
  <si>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</si>
  <si>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</si>
  <si>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</si>
  <si>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</si>
  <si>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</si>
  <si>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</si>
  <si>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</si>
  <si>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</si>
  <si>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</si>
  <si>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</si>
  <si>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</si>
  <si>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</si>
  <si>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</si>
  <si>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</si>
  <si>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</si>
  <si>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</si>
  <si>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</si>
  <si>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</si>
  <si>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</si>
  <si>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</si>
  <si>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</si>
  <si>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</si>
  <si>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</si>
  <si>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</si>
  <si>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</si>
  <si>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</si>
  <si>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</si>
  <si>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</si>
  <si>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</si>
  <si>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</si>
  <si>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</si>
  <si>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</si>
  <si>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</si>
  <si>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</si>
  <si>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</si>
  <si>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</si>
  <si>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</si>
  <si>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</si>
  <si>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</si>
  <si>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</si>
  <si>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</si>
  <si>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</si>
  <si>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</si>
  <si>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</si>
  <si>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</si>
  <si>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</si>
  <si>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</si>
  <si>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</si>
  <si>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</si>
  <si>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</si>
  <si>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</si>
  <si>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</si>
  <si>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</si>
  <si>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</si>
  <si>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</si>
  <si>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</si>
  <si>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</si>
  <si>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</si>
  <si>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</si>
  <si>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</si>
  <si>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</si>
  <si>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</si>
  <si>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</si>
  <si>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</si>
  <si>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</si>
  <si>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</si>
  <si>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</si>
  <si>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</si>
  <si>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</si>
  <si>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</si>
  <si>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</si>
  <si>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</si>
  <si>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</si>
  <si>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</si>
  <si>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</si>
  <si>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</si>
  <si>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</si>
  <si>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</si>
  <si>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</si>
  <si>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</si>
  <si>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</si>
  <si>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</si>
  <si>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</si>
  <si>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</si>
  <si>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</si>
  <si>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</si>
  <si>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</si>
  <si>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</si>
  <si>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</si>
  <si>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</si>
  <si>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</si>
  <si>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</si>
  <si>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</si>
  <si>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</si>
  <si>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</si>
  <si>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</si>
  <si>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</si>
  <si>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</si>
  <si>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</si>
  <si>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</si>
  <si>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</si>
  <si>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</si>
  <si>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</si>
  <si>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</si>
  <si>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</si>
  <si>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</si>
  <si>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</si>
  <si>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</si>
  <si>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</si>
  <si>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</si>
  <si>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</si>
  <si>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</si>
  <si>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</si>
  <si>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</si>
  <si>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</si>
  <si>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</si>
  <si>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</si>
  <si>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</si>
  <si>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</si>
  <si>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</si>
  <si>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</si>
  <si>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</si>
  <si>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</si>
  <si>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</si>
  <si>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</si>
  <si>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</si>
  <si>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</si>
  <si>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</si>
  <si>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</si>
  <si>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</si>
  <si>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</si>
  <si>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</si>
  <si>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</si>
  <si>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</si>
  <si>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</si>
  <si>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</si>
  <si>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</si>
  <si>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</si>
  <si>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</si>
  <si>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</si>
  <si>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</si>
  <si>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</si>
  <si>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</si>
  <si>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</si>
  <si>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</si>
  <si>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</si>
  <si>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</si>
  <si>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</si>
  <si>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</si>
  <si>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</si>
  <si>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</si>
  <si>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</si>
  <si>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</si>
  <si>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</si>
  <si>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</si>
  <si>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</si>
  <si>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</si>
  <si>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</si>
  <si>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</si>
  <si>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</si>
  <si>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</si>
  <si>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</si>
  <si>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</si>
  <si>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</si>
  <si>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</si>
  <si>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</si>
  <si>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</si>
  <si>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</si>
  <si>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</si>
  <si>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</si>
  <si>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</si>
  <si>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</si>
  <si>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</si>
  <si>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</si>
  <si>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</si>
  <si>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</si>
  <si>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</si>
  <si>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</si>
  <si>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</si>
  <si>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</si>
  <si>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</si>
  <si>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</si>
  <si>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</si>
  <si>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</si>
  <si>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</si>
  <si>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</si>
  <si>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</si>
  <si>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</si>
  <si>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</si>
  <si>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</si>
  <si>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</si>
  <si>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</si>
  <si>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</si>
  <si>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</si>
  <si>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</si>
  <si>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</si>
  <si>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</si>
  <si>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</si>
  <si>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</si>
  <si>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</si>
  <si>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</si>
  <si>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</si>
  <si>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</si>
  <si>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</si>
  <si>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</si>
  <si>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</si>
  <si>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</si>
  <si>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</si>
  <si>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</si>
  <si>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</si>
  <si>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</si>
  <si>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</si>
  <si>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</si>
  <si>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</si>
  <si>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</si>
  <si>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</si>
  <si>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</si>
  <si>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</si>
  <si>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</si>
  <si>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</si>
  <si>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</si>
  <si>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</si>
  <si>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</si>
  <si>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</si>
  <si>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</si>
  <si>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</si>
  <si>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</si>
  <si>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</si>
  <si>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</si>
  <si>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</si>
  <si>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</si>
  <si>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</si>
  <si>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</si>
  <si>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</si>
  <si>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</si>
  <si>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</si>
  <si>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</si>
  <si>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</si>
  <si>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</si>
  <si>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</si>
  <si>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</si>
  <si>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</si>
  <si>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</si>
  <si>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</si>
  <si>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</si>
  <si>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</si>
  <si>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</si>
  <si>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</si>
  <si>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</si>
  <si>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</si>
  <si>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</si>
  <si>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</si>
  <si>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</si>
  <si>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</si>
  <si>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</si>
  <si>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</si>
  <si>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</si>
  <si>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</si>
  <si>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</si>
  <si>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</si>
  <si>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</si>
  <si>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</si>
  <si>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</si>
  <si>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</si>
  <si>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</si>
  <si>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</si>
  <si>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</si>
  <si>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</si>
  <si>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</si>
  <si>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</si>
  <si>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</si>
  <si>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</si>
  <si>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</si>
  <si>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</si>
  <si>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</si>
  <si>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</si>
  <si>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</si>
  <si>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</si>
  <si>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</si>
  <si>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</si>
  <si>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</si>
  <si>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</si>
  <si>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</si>
  <si>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</si>
  <si>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</si>
  <si>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</si>
  <si>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</si>
  <si>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</si>
  <si>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</si>
  <si>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</si>
  <si>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</si>
  <si>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</si>
  <si>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</si>
  <si>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</si>
  <si>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</si>
  <si>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</si>
  <si>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</si>
  <si>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</si>
  <si>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</si>
  <si>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</si>
  <si>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</si>
  <si>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</si>
  <si>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</si>
  <si>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</si>
  <si>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</si>
  <si>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</si>
  <si>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</si>
  <si>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</si>
  <si>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</si>
  <si>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</si>
  <si>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</si>
  <si>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</si>
  <si>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</si>
  <si>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</si>
  <si>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</si>
  <si>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</si>
  <si>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</si>
  <si>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</si>
  <si>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</si>
  <si>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</si>
  <si>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</si>
  <si>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</si>
  <si>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</si>
  <si>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</si>
  <si>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</si>
  <si>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</si>
  <si>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</si>
  <si>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</si>
  <si>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</si>
  <si>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</si>
  <si>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</si>
  <si>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</si>
  <si>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</si>
  <si>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</si>
  <si>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</si>
  <si>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</si>
  <si>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</si>
  <si>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</si>
  <si>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</si>
  <si>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</si>
  <si>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</si>
  <si>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</si>
  <si>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</si>
  <si>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</si>
  <si>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</si>
  <si>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</si>
  <si>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</si>
  <si>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</si>
  <si>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</si>
  <si>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</si>
  <si>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</si>
  <si>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</si>
  <si>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</si>
  <si>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</si>
  <si>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</si>
  <si>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</si>
  <si>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</si>
  <si>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</si>
  <si>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</si>
  <si>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</si>
  <si>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</si>
  <si>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</si>
  <si>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</si>
  <si>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</si>
  <si>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</si>
  <si>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</si>
  <si>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</si>
  <si>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</si>
  <si>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</si>
  <si>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</si>
  <si>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</si>
  <si>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</si>
  <si>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</si>
  <si>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</si>
  <si>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</si>
  <si>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</si>
  <si>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</si>
  <si>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</si>
  <si>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</si>
  <si>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</si>
  <si>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</si>
  <si>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</si>
  <si>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</si>
  <si>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</si>
  <si>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</si>
  <si>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</si>
  <si>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</si>
  <si>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</si>
  <si>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</si>
  <si>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</si>
  <si>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</si>
  <si>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</si>
  <si>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</si>
  <si>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</si>
  <si>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</si>
  <si>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</si>
  <si>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</si>
  <si>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</si>
  <si>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</si>
  <si>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</si>
  <si>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</si>
  <si>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</si>
  <si>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</si>
  <si>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</si>
  <si>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</si>
  <si>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</si>
  <si>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</si>
  <si>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</si>
  <si>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</si>
  <si>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</si>
  <si>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</si>
  <si>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</si>
  <si>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</si>
  <si>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</si>
  <si>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</si>
  <si>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</si>
  <si>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</si>
  <si>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</si>
  <si>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</si>
  <si>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</si>
  <si>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</si>
  <si>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</si>
  <si>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</si>
  <si>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</si>
  <si>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</si>
  <si>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</si>
  <si>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</si>
  <si>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</si>
  <si>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</si>
  <si>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</si>
  <si>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</si>
  <si>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</si>
  <si>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</si>
  <si>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</si>
  <si>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</si>
  <si>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</si>
  <si>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</si>
  <si>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</si>
  <si>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</si>
  <si>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</si>
  <si>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</si>
  <si>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</si>
  <si>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</si>
  <si>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</si>
  <si>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</si>
  <si>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</si>
  <si>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</si>
  <si>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</si>
  <si>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</si>
  <si>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</si>
  <si>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</si>
  <si>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</si>
  <si>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</si>
  <si>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</si>
  <si>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</si>
  <si>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</si>
  <si>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</si>
  <si>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</si>
  <si>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</si>
  <si>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</si>
  <si>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</si>
  <si>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</si>
  <si>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</si>
  <si>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</si>
  <si>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</si>
  <si>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</si>
  <si>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</si>
  <si>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</si>
  <si>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</si>
  <si>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</si>
  <si>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</si>
  <si>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</si>
  <si>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</si>
  <si>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</si>
  <si>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</si>
  <si>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</si>
  <si>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</si>
  <si>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</si>
  <si>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</si>
  <si>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</si>
  <si>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</si>
  <si>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</si>
  <si>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</si>
  <si>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</si>
  <si>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</si>
  <si>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</si>
  <si>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</si>
  <si>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</si>
  <si>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</si>
  <si>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</si>
  <si>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</si>
  <si>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</si>
  <si>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</si>
  <si>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</si>
  <si>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</si>
  <si>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</si>
  <si>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</si>
  <si>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</si>
  <si>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</si>
  <si>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</si>
  <si>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</si>
  <si>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</si>
  <si>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</si>
  <si>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</si>
  <si>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</si>
  <si>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</si>
  <si>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</si>
  <si>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</si>
  <si>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</si>
  <si>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</si>
  <si>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</si>
  <si>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</si>
  <si>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</si>
  <si>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</si>
  <si>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</si>
  <si>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</si>
  <si>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</si>
  <si>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</si>
  <si>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</si>
  <si>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</si>
  <si>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</si>
  <si>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</si>
  <si>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</si>
  <si>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</si>
  <si>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</si>
  <si>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</si>
  <si>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</si>
  <si>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</si>
  <si>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</si>
  <si>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</si>
  <si>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</si>
  <si>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</si>
  <si>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</si>
  <si>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</si>
  <si>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</si>
  <si>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</si>
  <si>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</si>
  <si>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</si>
  <si>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</si>
  <si>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</si>
  <si>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</si>
  <si>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</si>
  <si>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</si>
  <si>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</si>
  <si>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</si>
  <si>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</si>
  <si>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</si>
  <si>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</si>
  <si>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</si>
  <si>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</si>
  <si>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</si>
  <si>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</si>
  <si>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</si>
  <si>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</si>
  <si>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</si>
  <si>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</si>
  <si>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</si>
  <si>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</si>
  <si>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</si>
  <si>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</si>
  <si>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</si>
  <si>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</si>
  <si>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</si>
  <si>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</si>
  <si>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</si>
  <si>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</si>
  <si>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</si>
  <si>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</si>
  <si>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</si>
  <si>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</si>
  <si>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</si>
  <si>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</si>
  <si>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</si>
  <si>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</si>
  <si>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</si>
  <si>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</si>
  <si>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</si>
  <si>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</si>
  <si>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</si>
  <si>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</si>
  <si>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</si>
  <si>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</si>
  <si>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</si>
  <si>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</si>
  <si>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</si>
  <si>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</si>
  <si>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</si>
  <si>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</si>
  <si>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</si>
  <si>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</si>
  <si>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</si>
  <si>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</si>
  <si>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</si>
  <si>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</si>
  <si>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</si>
  <si>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</si>
  <si>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</si>
  <si>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</si>
  <si>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</si>
  <si>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</si>
  <si>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</si>
  <si>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</si>
  <si>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</si>
  <si>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</si>
  <si>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</si>
  <si>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</si>
  <si>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</si>
  <si>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</si>
  <si>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</si>
  <si>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</si>
  <si>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</si>
  <si>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</si>
  <si>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</si>
  <si>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</si>
  <si>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</si>
  <si>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</si>
  <si>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</si>
  <si>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</si>
  <si>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</si>
  <si>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</si>
  <si>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</si>
  <si>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</si>
  <si>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</si>
  <si>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</si>
  <si>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</si>
  <si>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</si>
  <si>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</si>
  <si>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</si>
  <si>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</si>
  <si>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</si>
  <si>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</si>
  <si>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</si>
  <si>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</si>
  <si>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</si>
  <si>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</si>
  <si>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</si>
  <si>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</si>
  <si>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</si>
  <si>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</si>
  <si>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</si>
  <si>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</si>
  <si>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</si>
  <si>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</si>
  <si>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</si>
  <si>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</si>
  <si>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</si>
  <si>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</si>
  <si>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</si>
  <si>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</si>
  <si>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</si>
  <si>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</si>
  <si>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</si>
  <si>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</si>
  <si>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</si>
  <si>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</si>
  <si>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</si>
  <si>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</si>
  <si>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</si>
  <si>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</si>
  <si>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</si>
  <si>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</si>
  <si>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</si>
  <si>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</si>
  <si>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</si>
  <si>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</si>
  <si>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</si>
  <si>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</si>
  <si>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</si>
  <si>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</si>
  <si>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</si>
  <si>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</si>
  <si>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</si>
  <si>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</si>
  <si>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</si>
  <si>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</si>
  <si>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</si>
  <si>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</si>
  <si>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</si>
  <si>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</si>
  <si>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</si>
  <si>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</si>
  <si>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</si>
  <si>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</si>
  <si>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</si>
  <si>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</si>
  <si>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</si>
  <si>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</si>
  <si>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</si>
  <si>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</si>
  <si>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</si>
  <si>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</si>
  <si>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</si>
  <si>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</si>
  <si>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</si>
  <si>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</si>
  <si>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</si>
  <si>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</si>
  <si>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</si>
  <si>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</si>
  <si>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</si>
  <si>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</si>
  <si>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</si>
  <si>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</si>
  <si>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</si>
  <si>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</si>
  <si>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</si>
  <si>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</si>
  <si>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</si>
  <si>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</si>
  <si>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</si>
  <si>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</si>
  <si>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</si>
  <si>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</si>
  <si>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</si>
  <si>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</si>
  <si>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</si>
  <si>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</si>
  <si>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</si>
  <si>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</si>
  <si>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</si>
  <si>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</si>
  <si>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</si>
  <si>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</si>
  <si>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</si>
  <si>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</si>
  <si>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</si>
  <si>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</si>
  <si>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</si>
  <si>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</si>
  <si>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</si>
  <si>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</si>
  <si>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</si>
  <si>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</si>
  <si>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</si>
  <si>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</si>
  <si>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</si>
  <si>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</si>
  <si>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</si>
  <si>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</si>
  <si>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</si>
  <si>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</si>
  <si>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</si>
  <si>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</si>
  <si>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</si>
  <si>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</si>
  <si>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</si>
  <si>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</si>
  <si>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</si>
  <si>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</si>
  <si>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</si>
  <si>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</si>
  <si>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</si>
  <si>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</si>
  <si>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</si>
  <si>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</si>
  <si>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</si>
  <si>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</si>
  <si>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</si>
  <si>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</si>
  <si>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</si>
  <si>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</si>
  <si>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</si>
  <si>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</si>
  <si>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</si>
  <si>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</si>
  <si>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</si>
  <si>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</si>
  <si>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</si>
  <si>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</si>
  <si>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</si>
  <si>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</si>
  <si>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</si>
  <si>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</si>
  <si>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</si>
  <si>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</si>
  <si>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</si>
  <si>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</si>
  <si>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</si>
  <si>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</si>
  <si>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</si>
  <si>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</si>
  <si>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</si>
  <si>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</si>
  <si>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</si>
  <si>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</si>
  <si>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</si>
  <si>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</si>
  <si>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</si>
  <si>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</si>
  <si>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</si>
  <si>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</si>
  <si>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</si>
  <si>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</si>
  <si>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</si>
  <si>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</si>
  <si>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</si>
  <si>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</si>
  <si>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</si>
  <si>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</si>
  <si>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</si>
  <si>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</si>
  <si>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</si>
  <si>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</si>
  <si>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</si>
  <si>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</si>
  <si>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</si>
  <si>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</si>
  <si>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</si>
  <si>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</si>
  <si>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</si>
  <si>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</si>
  <si>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</si>
  <si>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</si>
  <si>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</si>
  <si>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</si>
  <si>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</si>
  <si>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</si>
  <si>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</si>
  <si>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</si>
  <si>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</si>
  <si>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</si>
  <si>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</si>
  <si>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</si>
  <si>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</si>
  <si>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</si>
  <si>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</si>
  <si>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</si>
  <si>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</si>
  <si>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</si>
  <si>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</si>
  <si>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</si>
  <si>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</si>
  <si>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</si>
  <si>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</si>
  <si>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</si>
  <si>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</si>
  <si>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</si>
  <si>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</si>
  <si>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</si>
  <si>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</si>
  <si>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</si>
  <si>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</si>
  <si>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</si>
  <si>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</si>
  <si>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</si>
  <si>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</si>
  <si>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</si>
  <si>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</si>
  <si>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</si>
  <si>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</si>
  <si>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</si>
  <si>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</si>
  <si>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</si>
  <si>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</si>
  <si>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</si>
  <si>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</si>
  <si>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</si>
  <si>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</si>
  <si>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</si>
  <si>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</si>
  <si>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</si>
  <si>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</si>
  <si>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</si>
  <si>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</si>
  <si>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</si>
  <si>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</si>
  <si>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</si>
  <si>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</si>
  <si>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</si>
  <si>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</si>
  <si>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</si>
  <si>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</si>
  <si>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</si>
  <si>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</si>
  <si>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</si>
  <si>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</si>
  <si>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</si>
  <si>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</si>
  <si>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</si>
  <si>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</si>
  <si>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</si>
  <si>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</si>
  <si>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</si>
  <si>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</si>
  <si>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</si>
  <si>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</si>
  <si>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</si>
  <si>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</si>
  <si>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</si>
  <si>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</si>
  <si>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</si>
  <si>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</si>
  <si>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</si>
  <si>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</si>
  <si>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</si>
  <si>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</si>
  <si>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</si>
  <si>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</si>
  <si>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</si>
  <si>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</si>
  <si>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</si>
  <si>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</si>
  <si>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</si>
  <si>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</si>
  <si>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</si>
  <si>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</si>
  <si>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</si>
  <si>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</si>
  <si>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</si>
  <si>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</si>
  <si>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</si>
  <si>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</si>
  <si>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</si>
  <si>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</si>
  <si>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</si>
  <si>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</si>
  <si>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</si>
  <si>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</si>
  <si>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</si>
  <si>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</si>
  <si>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</si>
  <si>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</si>
  <si>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</si>
  <si>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</si>
  <si>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</si>
  <si>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</si>
  <si>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</si>
  <si>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</si>
  <si>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</si>
  <si>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</si>
  <si>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</si>
  <si>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</si>
  <si>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</si>
  <si>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</si>
  <si>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</si>
  <si>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</si>
  <si>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</si>
  <si>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</si>
  <si>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</si>
  <si>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</si>
  <si>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</si>
  <si>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</si>
  <si>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</si>
  <si>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</si>
  <si>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</si>
  <si>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</si>
  <si>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</si>
  <si>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</si>
  <si>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</si>
  <si>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</si>
  <si>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</si>
  <si>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</si>
  <si>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</si>
  <si>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</si>
  <si>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</si>
  <si>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</si>
  <si>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</si>
  <si>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</si>
  <si>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</si>
  <si>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</si>
  <si>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</si>
  <si>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</si>
  <si>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</si>
  <si>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</si>
  <si>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</si>
  <si>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</si>
  <si>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</si>
  <si>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</si>
  <si>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</si>
  <si>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</si>
  <si>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</si>
  <si>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</si>
  <si>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</si>
  <si>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</si>
  <si>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</si>
  <si>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</si>
  <si>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</si>
  <si>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</si>
  <si>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</si>
  <si>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</si>
  <si>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</si>
  <si>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</si>
  <si>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</si>
  <si>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</si>
  <si>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</si>
  <si>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</si>
  <si>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</si>
  <si>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</si>
  <si>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</si>
  <si>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</si>
  <si>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</si>
  <si>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</si>
  <si>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</si>
  <si>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</si>
  <si>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</si>
  <si>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</si>
  <si>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</si>
  <si>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</si>
  <si>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</si>
  <si>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</si>
  <si>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</si>
  <si>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</si>
  <si>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</si>
  <si>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</si>
  <si>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</si>
  <si>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</si>
  <si>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</si>
  <si>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</si>
  <si>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</si>
  <si>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</si>
  <si>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</si>
  <si>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</si>
  <si>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</si>
  <si>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</si>
  <si>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</si>
  <si>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</si>
  <si>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</si>
  <si>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</si>
  <si>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</si>
  <si>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</si>
  <si>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</si>
  <si>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</si>
  <si>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</si>
  <si>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</si>
  <si>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</si>
  <si>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</si>
  <si>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</si>
  <si>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</si>
  <si>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</si>
  <si>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</si>
  <si>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</si>
  <si>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</si>
  <si>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</si>
  <si>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</si>
  <si>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</si>
  <si>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</si>
  <si>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</si>
  <si>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</si>
  <si>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</si>
  <si>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</si>
  <si>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</si>
  <si>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</si>
  <si>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</si>
  <si>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</si>
  <si>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</si>
  <si>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</si>
  <si>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</si>
  <si>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</si>
  <si>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</si>
  <si>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</si>
  <si>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</si>
  <si>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</si>
  <si>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</si>
  <si>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</si>
  <si>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</si>
  <si>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</si>
  <si>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</si>
  <si>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</si>
  <si>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</si>
  <si>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</si>
  <si>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</si>
  <si>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</si>
  <si>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</si>
  <si>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</si>
  <si>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</si>
  <si>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</si>
  <si>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</si>
  <si>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</si>
  <si>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</si>
  <si>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</si>
  <si>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</si>
  <si>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</si>
  <si>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</si>
  <si>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</si>
  <si>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</si>
  <si>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</si>
  <si>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</si>
  <si>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</si>
  <si>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</si>
  <si>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</si>
  <si>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</si>
  <si>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</si>
  <si>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</si>
  <si>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</si>
  <si>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</si>
  <si>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</si>
  <si>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</si>
  <si>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</si>
  <si>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</si>
  <si>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</si>
  <si>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</si>
  <si>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</si>
  <si>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</si>
  <si>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</si>
  <si>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</si>
  <si>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</si>
  <si>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</si>
  <si>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</si>
  <si>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</si>
  <si>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</si>
  <si>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</si>
  <si>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</si>
  <si>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</si>
  <si>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</si>
  <si>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</si>
  <si>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</si>
  <si>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</si>
  <si>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</si>
  <si>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</si>
  <si>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</si>
  <si>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</si>
  <si>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</si>
  <si>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</si>
  <si>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</si>
  <si>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</si>
  <si>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</si>
  <si>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</si>
  <si>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</si>
  <si>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</si>
  <si>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</si>
  <si>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</si>
  <si>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</si>
  <si>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</si>
  <si>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</si>
  <si>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</si>
  <si>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</si>
  <si>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</si>
  <si>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</si>
  <si>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</si>
  <si>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</si>
  <si>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</si>
  <si>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</si>
  <si>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</si>
  <si>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</si>
  <si>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</si>
  <si>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</si>
  <si>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</si>
  <si>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</si>
  <si>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</si>
  <si>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</si>
  <si>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</si>
  <si>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</si>
  <si>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</si>
  <si>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</si>
  <si>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</si>
  <si>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</si>
  <si>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</si>
  <si>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</si>
  <si>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</si>
  <si>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</si>
  <si>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</si>
  <si>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</si>
  <si>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</si>
  <si>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</si>
  <si>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</si>
  <si>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</si>
  <si>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</si>
  <si>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</si>
  <si>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</si>
  <si>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</si>
  <si>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</si>
  <si>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</si>
  <si>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</si>
  <si>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</si>
  <si>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</si>
  <si>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</si>
  <si>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</si>
  <si>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</si>
  <si>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</si>
  <si>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</si>
  <si>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</si>
  <si>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</si>
  <si>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</si>
  <si>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</si>
  <si>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</si>
  <si>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</si>
  <si>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</si>
  <si>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</si>
  <si>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</si>
  <si>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</si>
  <si>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</si>
  <si>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</si>
  <si>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</si>
  <si>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</si>
  <si>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</si>
  <si>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</si>
  <si>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</si>
  <si>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</si>
  <si>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</si>
  <si>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</si>
  <si>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</si>
  <si>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</si>
  <si>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</si>
  <si>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</si>
  <si>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</si>
  <si>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</si>
  <si>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</si>
  <si>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</si>
  <si>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</si>
  <si>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</si>
  <si>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</si>
  <si>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</si>
  <si>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</si>
  <si>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</si>
  <si>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</si>
  <si>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</si>
  <si>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</si>
  <si>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</si>
  <si>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</si>
  <si>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</si>
  <si>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</si>
  <si>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</si>
  <si>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</si>
  <si>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</si>
  <si>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</si>
  <si>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</si>
  <si>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</si>
  <si>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</si>
  <si>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</si>
  <si>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</si>
  <si>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</si>
  <si>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</si>
  <si>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</si>
  <si>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</si>
  <si>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</si>
  <si>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</si>
  <si>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</si>
  <si>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</si>
  <si>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</si>
  <si>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</si>
  <si>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</si>
  <si>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</si>
  <si>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</si>
  <si>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</si>
  <si>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</si>
  <si>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</si>
  <si>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</si>
  <si>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</si>
  <si>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</si>
  <si>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</si>
  <si>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</si>
  <si>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</si>
  <si>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</si>
  <si>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</si>
  <si>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</si>
  <si>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</si>
  <si>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</si>
  <si>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</si>
  <si>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</si>
  <si>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</si>
  <si>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</si>
  <si>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</si>
  <si>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</si>
  <si>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</si>
  <si>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</si>
  <si>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</si>
  <si>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</si>
  <si>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</si>
  <si>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</si>
  <si>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</si>
  <si>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</si>
  <si>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</si>
  <si>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</si>
  <si>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</si>
  <si>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</si>
  <si>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</si>
  <si>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</si>
  <si>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</si>
  <si>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</si>
  <si>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</si>
  <si>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</si>
  <si>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</si>
  <si>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</si>
  <si>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</si>
  <si>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</si>
  <si>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</si>
  <si>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</si>
  <si>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</si>
  <si>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</si>
  <si>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</si>
  <si>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</si>
  <si>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</si>
  <si>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</si>
  <si>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</si>
  <si>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</si>
  <si>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</si>
  <si>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</si>
  <si>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</si>
  <si>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</si>
  <si>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</si>
  <si>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</si>
  <si>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</si>
  <si>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</si>
  <si>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</si>
  <si>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</si>
  <si>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</si>
  <si>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</si>
  <si>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</si>
  <si>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</si>
  <si>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</si>
  <si>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</si>
  <si>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</si>
  <si>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</si>
  <si>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</si>
  <si>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</si>
  <si>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</si>
  <si>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</si>
  <si>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</si>
  <si>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</si>
  <si>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</si>
  <si>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</si>
  <si>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</si>
  <si>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</si>
  <si>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</si>
  <si>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</si>
  <si>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</si>
  <si>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</si>
  <si>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</si>
  <si>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</si>
  <si>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</si>
  <si>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</si>
  <si>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</si>
  <si>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</si>
  <si>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</si>
  <si>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</si>
  <si>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</si>
  <si>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</si>
  <si>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</si>
  <si>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</si>
  <si>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</si>
  <si>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</si>
  <si>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</si>
  <si>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</si>
  <si>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</si>
  <si>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</si>
  <si>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</si>
  <si>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</si>
  <si>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</si>
  <si>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</si>
  <si>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</si>
  <si>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</si>
  <si>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</si>
  <si>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</si>
  <si>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</si>
  <si>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</si>
  <si>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</si>
  <si>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</si>
  <si>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</si>
  <si>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</si>
  <si>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</si>
  <si>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</si>
  <si>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</si>
  <si>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</si>
  <si>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</si>
  <si>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</si>
  <si>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</si>
  <si>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</si>
  <si>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</si>
  <si>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</si>
  <si>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</si>
  <si>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</si>
  <si>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</si>
  <si>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</si>
  <si>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</si>
  <si>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</si>
  <si>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</si>
  <si>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</si>
  <si>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</si>
  <si>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</si>
  <si>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</si>
  <si>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</si>
  <si>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</si>
  <si>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</si>
  <si>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</si>
  <si>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</si>
  <si>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</si>
  <si>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</si>
  <si>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</si>
  <si>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</si>
  <si>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</si>
  <si>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</si>
  <si>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</si>
  <si>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</si>
  <si>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</si>
  <si>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</si>
  <si>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</si>
  <si>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</si>
  <si>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</si>
  <si>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</si>
  <si>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</si>
  <si>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</si>
  <si>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</si>
  <si>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</si>
  <si>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</si>
  <si>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</si>
  <si>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</si>
  <si>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</si>
  <si>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</si>
  <si>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</si>
  <si>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</si>
  <si>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</si>
  <si>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</si>
  <si>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</si>
  <si>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</si>
  <si>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</si>
  <si>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</si>
  <si>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</si>
  <si>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</si>
  <si>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</si>
  <si>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</si>
  <si>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</si>
  <si>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</si>
  <si>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</si>
  <si>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</si>
  <si>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</si>
  <si>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</si>
  <si>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</si>
  <si>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</si>
  <si>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</si>
  <si>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</si>
  <si>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</si>
  <si>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</si>
  <si>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</si>
  <si>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</si>
  <si>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</si>
  <si>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</si>
  <si>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</si>
  <si>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</si>
  <si>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</si>
  <si>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</si>
  <si>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</si>
  <si>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</si>
  <si>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</si>
  <si>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</si>
  <si>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</si>
  <si>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</si>
  <si>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</si>
  <si>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</si>
  <si>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</si>
  <si>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</si>
  <si>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</si>
  <si>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</si>
  <si>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</si>
  <si>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</si>
  <si>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</si>
  <si>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</si>
  <si>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</si>
  <si>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</si>
  <si>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</si>
  <si>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</si>
  <si>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</si>
  <si>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</si>
  <si>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</si>
  <si>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</si>
  <si>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</si>
  <si>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</si>
  <si>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</si>
  <si>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</si>
  <si>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</si>
  <si>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</si>
  <si>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</si>
  <si>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</si>
  <si>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</si>
  <si>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</si>
  <si>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</si>
  <si>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</si>
  <si>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</si>
  <si>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</si>
  <si>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</si>
  <si>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</si>
  <si>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</si>
  <si>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</si>
  <si>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</si>
  <si>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</si>
  <si>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</si>
  <si>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</si>
  <si>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</si>
  <si>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</si>
  <si>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</si>
  <si>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</si>
  <si>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</si>
  <si>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</si>
  <si>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</si>
  <si>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</si>
  <si>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</si>
  <si>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</si>
  <si>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</si>
  <si>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</si>
  <si>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</si>
  <si>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</si>
  <si>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</si>
  <si>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</si>
  <si>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</si>
  <si>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</si>
  <si>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</si>
  <si>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</si>
  <si>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</si>
  <si>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</si>
  <si>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</si>
  <si>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</si>
  <si>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</si>
  <si>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</si>
  <si>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</si>
  <si>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</si>
  <si>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</si>
  <si>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</si>
  <si>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</si>
  <si>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</si>
  <si>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</si>
  <si>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</si>
  <si>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</si>
  <si>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</si>
  <si>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</si>
  <si>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</si>
  <si>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</si>
  <si>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</si>
  <si>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</si>
  <si>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</si>
  <si>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</si>
  <si>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</si>
  <si>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</si>
  <si>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</si>
  <si>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</si>
  <si>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</si>
  <si>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</si>
  <si>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</si>
  <si>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</si>
  <si>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</si>
  <si>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</si>
  <si>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</si>
  <si>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</si>
  <si>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</si>
  <si>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</si>
  <si>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</si>
  <si>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</si>
  <si>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</si>
  <si>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</si>
  <si>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</si>
  <si>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</si>
  <si>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</si>
  <si>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</si>
  <si>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</si>
  <si>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</si>
  <si>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</si>
  <si>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</si>
  <si>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</si>
  <si>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</si>
  <si>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</si>
  <si>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</si>
  <si>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</si>
  <si>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</si>
  <si>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</si>
  <si>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</si>
  <si>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</si>
  <si>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</si>
  <si>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</si>
  <si>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</si>
  <si>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</si>
  <si>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</si>
  <si>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</si>
  <si>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</si>
  <si>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</si>
  <si>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</si>
  <si>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</si>
  <si>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</si>
  <si>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</si>
  <si>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</si>
  <si>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</si>
  <si>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</si>
  <si>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</si>
  <si>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</si>
  <si>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</si>
  <si>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</si>
  <si>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</si>
  <si>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</si>
  <si>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</si>
  <si>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</si>
  <si>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</si>
  <si>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</si>
  <si>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</si>
  <si>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</si>
  <si>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</si>
  <si>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</si>
  <si>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</si>
  <si>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</si>
  <si>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</si>
  <si>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</si>
  <si>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</si>
  <si>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</si>
  <si>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</si>
  <si>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</si>
  <si>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</si>
  <si>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</si>
  <si>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</si>
  <si>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</si>
  <si>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</si>
  <si>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</si>
  <si>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</si>
  <si>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</si>
  <si>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</si>
  <si>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</si>
  <si>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</si>
  <si>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</si>
  <si>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</si>
  <si>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</si>
  <si>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</si>
  <si>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</si>
  <si>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</si>
  <si>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</si>
  <si>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</si>
  <si>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</si>
  <si>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</si>
  <si>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</si>
  <si>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</si>
  <si>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</si>
  <si>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</si>
  <si>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</si>
  <si>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</si>
  <si>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</si>
  <si>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</si>
  <si>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</si>
  <si>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</si>
  <si>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</si>
  <si>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</si>
  <si>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</si>
  <si>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</si>
  <si>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</si>
  <si>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</si>
  <si>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</si>
  <si>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</si>
  <si>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</si>
  <si>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</si>
  <si>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</si>
  <si>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</si>
  <si>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</si>
  <si>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</si>
  <si>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</si>
  <si>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</si>
  <si>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</si>
  <si>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</si>
  <si>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</si>
  <si>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</si>
  <si>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</si>
  <si>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</si>
  <si>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</si>
  <si>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</si>
  <si>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</si>
  <si>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</si>
  <si>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</si>
  <si>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</si>
  <si>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</si>
  <si>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</si>
  <si>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</si>
  <si>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</si>
  <si>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</si>
  <si>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</si>
  <si>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</si>
  <si>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</si>
  <si>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</si>
  <si>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</si>
  <si>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</si>
  <si>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</si>
  <si>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</si>
  <si>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</si>
  <si>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</si>
  <si>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</si>
  <si>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</si>
  <si>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</si>
  <si>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</si>
  <si>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</si>
  <si>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</si>
  <si>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</si>
  <si>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</si>
  <si>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</si>
  <si>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</si>
  <si>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</si>
  <si>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</si>
  <si>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</si>
  <si>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</si>
  <si>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</si>
  <si>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</si>
  <si>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</si>
  <si>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</si>
  <si>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</si>
  <si>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</si>
  <si>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</si>
  <si>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</si>
  <si>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</si>
  <si>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</si>
  <si>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</si>
  <si>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</si>
  <si>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</si>
  <si>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</si>
  <si>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</si>
  <si>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</si>
  <si>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</si>
  <si>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</si>
  <si>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</si>
  <si>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</si>
  <si>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</si>
  <si>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</si>
  <si>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</si>
  <si>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</si>
  <si>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</si>
  <si>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</si>
  <si>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</si>
  <si>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</si>
  <si>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</si>
  <si>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</si>
  <si>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</si>
  <si>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</si>
  <si>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</si>
  <si>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</si>
  <si>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</si>
  <si>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</si>
  <si>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</si>
  <si>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</si>
  <si>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</si>
  <si>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</si>
  <si>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</si>
  <si>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</si>
  <si>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</si>
  <si>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</si>
  <si>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</si>
  <si>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</si>
  <si>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</si>
  <si>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</si>
  <si>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</si>
  <si>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</si>
  <si>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</si>
  <si>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</si>
  <si>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</si>
  <si>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</si>
  <si>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</si>
  <si>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</si>
  <si>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</si>
  <si>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</si>
  <si>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</si>
  <si>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</si>
  <si>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</si>
  <si>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</si>
  <si>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</si>
  <si>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</si>
  <si>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</si>
  <si>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</si>
  <si>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</si>
  <si>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</si>
  <si>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</si>
  <si>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</si>
  <si>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</si>
  <si>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</si>
  <si>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</si>
  <si>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</si>
  <si>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</si>
  <si>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</si>
  <si>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</si>
  <si>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</si>
  <si>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</si>
  <si>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</si>
  <si>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</si>
  <si>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</si>
  <si>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</si>
  <si>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</si>
  <si>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</si>
  <si>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</si>
  <si>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</si>
  <si>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</si>
  <si>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</si>
  <si>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</si>
  <si>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</si>
  <si>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</si>
  <si>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</si>
  <si>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</si>
  <si>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</si>
  <si>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</si>
  <si>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</si>
  <si>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</si>
  <si>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</si>
  <si>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</si>
  <si>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</si>
  <si>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</si>
  <si>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</si>
  <si>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</si>
  <si>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</si>
  <si>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</si>
  <si>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</si>
  <si>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</si>
  <si>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</si>
  <si>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</si>
  <si>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</si>
  <si>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</si>
  <si>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</si>
  <si>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</si>
  <si>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</si>
  <si>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</si>
  <si>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</si>
  <si>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</si>
  <si>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</si>
  <si>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</si>
  <si>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</si>
  <si>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</si>
  <si>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</si>
  <si>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</si>
  <si>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</si>
  <si>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</si>
  <si>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</si>
  <si>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</si>
  <si>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</si>
  <si>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</si>
  <si>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</si>
  <si>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</si>
  <si>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</si>
  <si>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</si>
  <si>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</si>
  <si>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</si>
  <si>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</si>
  <si>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</si>
  <si>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</si>
  <si>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</si>
  <si>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</si>
  <si>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</si>
  <si>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</si>
  <si>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</si>
  <si>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</si>
  <si>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</si>
  <si>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</si>
  <si>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</si>
  <si>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</si>
  <si>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</si>
  <si>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</si>
  <si>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</si>
  <si>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</si>
  <si>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</si>
  <si>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</si>
  <si>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</si>
  <si>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</si>
  <si>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</si>
  <si>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</si>
  <si>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</si>
  <si>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</si>
  <si>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</si>
  <si>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</si>
  <si>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</si>
  <si>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</si>
  <si>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</si>
  <si>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</si>
  <si>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</si>
  <si>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</si>
  <si>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</si>
  <si>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</si>
  <si>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</si>
  <si>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</si>
  <si>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</si>
  <si>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</si>
  <si>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</si>
  <si>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</si>
  <si>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</si>
  <si>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</si>
  <si>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</si>
  <si>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</si>
  <si>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</si>
  <si>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</si>
  <si>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</si>
  <si>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</si>
  <si>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</si>
  <si>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</si>
  <si>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</si>
  <si>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</si>
  <si>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</si>
  <si>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</si>
  <si>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</si>
  <si>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</si>
  <si>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</si>
  <si>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</si>
  <si>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</si>
  <si>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</si>
  <si>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</si>
  <si>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</si>
  <si>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</si>
  <si>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</si>
  <si>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</si>
  <si>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</si>
  <si>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</si>
  <si>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</si>
  <si>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</si>
  <si>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</si>
  <si>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</si>
  <si>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</si>
  <si>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</si>
  <si>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</si>
  <si>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</si>
  <si>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</si>
  <si>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</si>
  <si>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</si>
  <si>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</si>
  <si>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</si>
  <si>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</si>
  <si>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</si>
  <si>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</si>
  <si>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</si>
  <si>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</si>
  <si>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</si>
  <si>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</si>
  <si>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</si>
  <si>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</si>
  <si>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</si>
  <si>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</si>
  <si>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</si>
  <si>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</si>
  <si>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</si>
  <si>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</si>
  <si>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</si>
  <si>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</si>
  <si>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</si>
  <si>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</si>
  <si>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</si>
  <si>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</si>
  <si>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</si>
  <si>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</si>
  <si>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</si>
  <si>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</si>
  <si>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</si>
  <si>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</si>
  <si>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</si>
  <si>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</si>
  <si>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</si>
  <si>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</si>
  <si>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</si>
  <si>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</si>
  <si>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</si>
  <si>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</si>
  <si>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</si>
  <si>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</si>
  <si>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</si>
  <si>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</si>
  <si>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</si>
  <si>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</si>
  <si>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</si>
  <si>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</si>
  <si>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</si>
  <si>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</si>
  <si>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</si>
  <si>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</si>
  <si>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</si>
  <si>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</si>
  <si>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</si>
  <si>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</si>
  <si>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</si>
  <si>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</si>
  <si>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</si>
  <si>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</si>
  <si>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</si>
  <si>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</si>
  <si>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</si>
  <si>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</si>
  <si>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</si>
  <si>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</si>
  <si>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</si>
  <si>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</si>
  <si>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</si>
  <si>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</si>
  <si>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</si>
  <si>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</si>
  <si>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</si>
  <si>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</si>
  <si>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</si>
  <si>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</si>
  <si>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</si>
  <si>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</si>
  <si>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</si>
  <si>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</si>
  <si>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</si>
  <si>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</si>
  <si>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</si>
  <si>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</si>
  <si>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</si>
  <si>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</si>
  <si>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</si>
  <si>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</si>
  <si>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</si>
  <si>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</si>
  <si>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</si>
  <si>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</si>
  <si>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</si>
  <si>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</si>
  <si>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</si>
  <si>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</si>
  <si>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</si>
  <si>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</si>
  <si>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</si>
  <si>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</si>
  <si>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</si>
  <si>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</si>
  <si>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</si>
  <si>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</si>
  <si>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</si>
  <si>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</si>
  <si>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</si>
  <si>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</si>
  <si>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</si>
  <si>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</si>
  <si>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</si>
  <si>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</si>
  <si>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</si>
  <si>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</si>
  <si>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</si>
  <si>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</si>
  <si>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</si>
  <si>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</si>
  <si>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</si>
  <si>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</si>
  <si>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</si>
  <si>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</si>
  <si>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</si>
  <si>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</si>
  <si>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</si>
  <si>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</si>
  <si>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</si>
  <si>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</si>
  <si>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</si>
  <si>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</si>
  <si>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</si>
  <si>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</si>
  <si>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</si>
  <si>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</si>
  <si>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</si>
  <si>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</si>
  <si>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</si>
  <si>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</si>
  <si>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</si>
  <si>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</si>
  <si>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</si>
  <si>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</si>
  <si>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</si>
  <si>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</si>
  <si>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</si>
  <si>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</si>
  <si>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</si>
  <si>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</si>
  <si>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</si>
  <si>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</si>
  <si>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</si>
  <si>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</si>
  <si>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</si>
  <si>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</si>
  <si>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</si>
  <si>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</si>
  <si>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</si>
  <si>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</si>
  <si>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</si>
  <si>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</si>
  <si>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</si>
  <si>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</si>
  <si>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</si>
  <si>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</si>
  <si>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</si>
  <si>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</si>
  <si>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</si>
  <si>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</si>
  <si>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</si>
  <si>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</si>
  <si>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</si>
  <si>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</si>
  <si>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</si>
  <si>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</si>
  <si>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</si>
  <si>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</si>
  <si>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</si>
  <si>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</si>
  <si>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</si>
  <si>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</si>
  <si>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</si>
  <si>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</si>
  <si>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</si>
  <si>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</si>
  <si>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</si>
  <si>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</si>
  <si>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</si>
  <si>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</si>
  <si>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</si>
  <si>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</si>
  <si>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</si>
  <si>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</si>
  <si>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</si>
  <si>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</si>
  <si>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</si>
  <si>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</si>
  <si>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</si>
  <si>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</si>
  <si>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</si>
  <si>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</si>
  <si>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</si>
  <si>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</si>
  <si>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</si>
  <si>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</si>
  <si>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</si>
  <si>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</si>
  <si>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</si>
  <si>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</si>
  <si>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</si>
  <si>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</si>
  <si>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</si>
  <si>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</si>
  <si>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</si>
  <si>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</si>
  <si>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</si>
  <si>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</si>
  <si>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</si>
  <si>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</si>
  <si>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</si>
  <si>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</si>
  <si>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</si>
  <si>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</si>
  <si>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</si>
  <si>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</si>
  <si>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</si>
  <si>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</si>
  <si>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</si>
  <si>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</si>
  <si>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</si>
  <si>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</si>
  <si>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</si>
  <si>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</si>
  <si>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</si>
  <si>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</si>
  <si>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</si>
  <si>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</si>
  <si>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</si>
  <si>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</si>
  <si>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</si>
  <si>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</si>
  <si>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</si>
  <si>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</si>
  <si>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</si>
  <si>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</si>
  <si>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</si>
  <si>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</si>
  <si>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</si>
  <si>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</si>
  <si>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</si>
  <si>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</si>
  <si>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</si>
  <si>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</si>
  <si>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</si>
  <si>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</si>
  <si>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</si>
  <si>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</si>
  <si>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</si>
  <si>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</si>
  <si>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</si>
  <si>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</si>
  <si>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</si>
  <si>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</si>
  <si>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</si>
  <si>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</si>
  <si>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</si>
  <si>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</si>
  <si>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</si>
  <si>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</si>
  <si>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</si>
  <si>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</si>
  <si>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</si>
  <si>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</si>
  <si>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</si>
  <si>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</si>
  <si>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</si>
  <si>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</si>
  <si>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</si>
  <si>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</si>
  <si>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</si>
  <si>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</si>
  <si>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</si>
  <si>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</si>
  <si>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</si>
  <si>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</si>
  <si>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</si>
  <si>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</si>
  <si>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</si>
  <si>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</si>
  <si>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</si>
  <si>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</si>
  <si>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</si>
  <si>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</si>
  <si>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</si>
  <si>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</si>
  <si>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</si>
  <si>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</si>
  <si>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</si>
  <si>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</si>
  <si>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</si>
  <si>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</si>
  <si>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</si>
  <si>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</si>
  <si>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</si>
  <si>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</si>
  <si>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</si>
  <si>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</si>
  <si>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</si>
  <si>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</si>
  <si>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</si>
  <si>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</si>
  <si>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</si>
  <si>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</si>
  <si>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</si>
  <si>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</si>
  <si>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</si>
  <si>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</si>
  <si>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</si>
  <si>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</si>
  <si>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</si>
  <si>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</si>
  <si>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</si>
  <si>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</si>
  <si>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</si>
  <si>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</si>
  <si>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</si>
  <si>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</si>
  <si>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</si>
  <si>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</si>
  <si>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</si>
  <si>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</si>
  <si>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</si>
  <si>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</si>
  <si>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</si>
  <si>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</si>
  <si>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</si>
  <si>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</si>
  <si>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</si>
  <si>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</si>
  <si>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</si>
  <si>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</si>
  <si>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</si>
  <si>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</si>
  <si>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</si>
  <si>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</si>
  <si>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</si>
  <si>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</si>
  <si>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</si>
  <si>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</si>
  <si>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</si>
  <si>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</si>
  <si>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</si>
  <si>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</si>
  <si>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</si>
  <si>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</si>
  <si>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</si>
  <si>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</si>
  <si>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</si>
  <si>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</si>
  <si>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</si>
  <si>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</si>
  <si>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</si>
  <si>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</si>
  <si>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</si>
  <si>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</si>
  <si>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</si>
  <si>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</si>
  <si>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</si>
  <si>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</si>
  <si>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</si>
  <si>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</si>
  <si>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</si>
  <si>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</si>
  <si>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</si>
  <si>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</si>
  <si>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</si>
  <si>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</si>
  <si>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</si>
  <si>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</si>
  <si>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</si>
  <si>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</si>
  <si>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</si>
  <si>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</si>
  <si>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</si>
  <si>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</si>
  <si>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</si>
  <si>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</si>
  <si>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</si>
  <si>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</si>
  <si>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</si>
  <si>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</si>
  <si>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</si>
  <si>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</si>
  <si>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</si>
  <si>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</si>
  <si>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</si>
  <si>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</si>
  <si>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</si>
  <si>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</si>
  <si>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</si>
  <si>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</si>
  <si>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</si>
  <si>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</si>
  <si>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</si>
  <si>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</si>
  <si>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</si>
  <si>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</si>
  <si>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</si>
  <si>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</si>
  <si>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</si>
  <si>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</si>
  <si>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</si>
  <si>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</si>
  <si>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</si>
  <si>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</si>
  <si>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</si>
  <si>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</si>
  <si>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</si>
  <si>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</si>
  <si>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</si>
  <si>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</si>
  <si>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</si>
  <si>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</si>
  <si>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</si>
  <si>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</si>
  <si>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</si>
  <si>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</si>
  <si>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</si>
  <si>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</si>
  <si>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</si>
  <si>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</si>
  <si>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</si>
  <si>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</si>
  <si>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</si>
  <si>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</si>
  <si>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</si>
  <si>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</si>
  <si>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</si>
  <si>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</si>
  <si>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</si>
  <si>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</si>
  <si>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</si>
  <si>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</si>
  <si>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</si>
  <si>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</si>
  <si>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</si>
  <si>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</si>
  <si>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</si>
  <si>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</si>
  <si>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</si>
  <si>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</si>
  <si>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</si>
  <si>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</si>
  <si>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</si>
  <si>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</si>
  <si>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</si>
  <si>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</si>
  <si>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</si>
  <si>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</si>
  <si>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</si>
  <si>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</si>
  <si>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</si>
  <si>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</si>
  <si>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</si>
  <si>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</si>
  <si>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</si>
  <si>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</si>
  <si>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</si>
  <si>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</si>
  <si>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</si>
  <si>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</si>
  <si>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</si>
  <si>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</si>
  <si>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</si>
  <si>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</si>
  <si>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</si>
  <si>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</si>
  <si>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</si>
  <si>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</si>
  <si>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</si>
  <si>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</si>
  <si>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</si>
  <si>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</si>
  <si>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</si>
  <si>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</si>
  <si>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</si>
  <si>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</si>
  <si>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</si>
  <si>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</si>
  <si>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</si>
  <si>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</si>
  <si>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</si>
  <si>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</si>
  <si>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</si>
  <si>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</si>
  <si>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</si>
  <si>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</si>
  <si>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</si>
  <si>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</si>
  <si>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</si>
  <si>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</si>
  <si>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</si>
  <si>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</si>
  <si>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</si>
  <si>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</si>
  <si>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</si>
  <si>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</si>
  <si>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</si>
  <si>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</si>
  <si>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</si>
  <si>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</si>
  <si>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</si>
  <si>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</si>
  <si>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</si>
  <si>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</si>
  <si>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</si>
  <si>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</si>
  <si>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</si>
  <si>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</si>
  <si>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</si>
  <si>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</si>
  <si>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</si>
  <si>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</si>
  <si>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</si>
  <si>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</si>
  <si>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</si>
  <si>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</si>
  <si>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</si>
  <si>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</si>
  <si>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</si>
  <si>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</si>
  <si>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</si>
  <si>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</si>
  <si>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</si>
  <si>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</si>
  <si>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</si>
  <si>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</si>
  <si>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</si>
  <si>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</si>
  <si>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</si>
  <si>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</si>
  <si>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</si>
  <si>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</si>
  <si>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</si>
  <si>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</si>
  <si>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</si>
  <si>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</si>
  <si>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</si>
  <si>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</si>
  <si>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</si>
  <si>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</si>
  <si>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</si>
  <si>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</si>
  <si>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</si>
  <si>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</si>
  <si>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</si>
  <si>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</si>
  <si>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</si>
  <si>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</si>
  <si>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</si>
  <si>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</si>
  <si>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</si>
  <si>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</si>
  <si>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</si>
  <si>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</si>
  <si>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</si>
  <si>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</si>
  <si>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</si>
  <si>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</si>
  <si>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</si>
  <si>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</si>
  <si>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</si>
  <si>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</si>
  <si>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</si>
  <si>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</si>
  <si>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</si>
  <si>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</si>
  <si>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</si>
  <si>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</si>
  <si>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</si>
  <si>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</si>
  <si>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</si>
  <si>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</si>
  <si>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</si>
  <si>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</si>
  <si>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</si>
  <si>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</si>
  <si>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</si>
  <si>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</si>
  <si>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</si>
  <si>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</si>
  <si>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</si>
  <si>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</si>
  <si>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</si>
  <si>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</si>
  <si>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</si>
  <si>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</si>
  <si>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</si>
  <si>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</si>
  <si>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</si>
  <si>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</si>
  <si>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</si>
  <si>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</si>
  <si>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</si>
  <si>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</si>
  <si>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</si>
  <si>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</si>
  <si>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</si>
  <si>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</si>
  <si>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</si>
  <si>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</si>
  <si>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</si>
  <si>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</si>
  <si>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</si>
  <si>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</si>
  <si>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</si>
  <si>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</si>
  <si>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</si>
  <si>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</si>
  <si>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</si>
  <si>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</si>
  <si>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</si>
  <si>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</si>
  <si>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</si>
  <si>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</si>
  <si>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</si>
  <si>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</si>
  <si>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</si>
  <si>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</si>
  <si>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</si>
  <si>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</si>
  <si>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</si>
  <si>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</si>
  <si>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</si>
  <si>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</si>
  <si>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</si>
  <si>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</si>
  <si>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</si>
  <si>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</si>
  <si>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</si>
  <si>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</si>
  <si>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</si>
  <si>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</si>
  <si>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</si>
  <si>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</si>
  <si>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</si>
  <si>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</si>
  <si>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</si>
  <si>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</si>
  <si>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</si>
  <si>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</si>
  <si>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</si>
  <si>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</si>
  <si>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</si>
  <si>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</si>
  <si>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</si>
  <si>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</si>
  <si>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</si>
  <si>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</si>
  <si>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</si>
  <si>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</si>
  <si>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</si>
  <si>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</si>
  <si>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</si>
  <si>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</si>
  <si>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</si>
  <si>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</si>
  <si>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</si>
  <si>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</si>
  <si>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</si>
  <si>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</si>
  <si>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</si>
  <si>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</si>
  <si>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</si>
  <si>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</si>
  <si>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</si>
  <si>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</si>
  <si>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</si>
  <si>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</si>
  <si>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</si>
  <si>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</si>
  <si>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</si>
  <si>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</si>
  <si>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</si>
  <si>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</si>
  <si>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</si>
  <si>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</si>
  <si>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</si>
  <si>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</si>
  <si>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</si>
  <si>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</si>
  <si>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</si>
  <si>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</si>
  <si>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</si>
  <si>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</si>
  <si>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</si>
  <si>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</si>
  <si>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</si>
  <si>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</si>
  <si>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</si>
  <si>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</si>
  <si>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</si>
  <si>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</si>
  <si>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</si>
  <si>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</si>
  <si>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</si>
  <si>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</si>
  <si>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</si>
  <si>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</si>
  <si>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</si>
  <si>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</si>
  <si>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</si>
  <si>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</si>
  <si>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</si>
  <si>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</si>
  <si>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</si>
  <si>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</si>
  <si>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</si>
  <si>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</si>
  <si>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</si>
  <si>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</si>
  <si>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</si>
  <si>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</si>
  <si>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</si>
  <si>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45-2015PQR120</t>
  </si>
  <si>
    <t>201600066</t>
  </si>
  <si>
    <t xml:space="preserve">SIN ASIGNACION </t>
  </si>
  <si>
    <t>260118</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</si>
  <si>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</si>
  <si>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</si>
  <si>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</si>
  <si>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</si>
  <si>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</si>
  <si>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298</t>
  </si>
  <si>
    <t>prestar los servicios de educacion inicial en el marco de la atencion integral en HCB comunitario y fami, de conformidad con el manual operativode la modalidad, el lineamiento tecnico para la atencion a la primera infancia y demas directrices establecidas por el icbfmen armonia con la politica publica de estadopara el desarrollo integral dela primera infancia de cero a siempre.</t>
  </si>
  <si>
    <t xml:space="preserve">YESMITH OSPINO GARCIA </t>
  </si>
  <si>
    <t xml:space="preserve">CARRERA 12D 68-29  Urbanizacion el manantial </t>
  </si>
  <si>
    <t>funpeijemis01@gmail.com</t>
  </si>
  <si>
    <t>2021-8-10000184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</si>
</sst>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91" zoomScaleNormal="91" zoomScaleSheetLayoutView="40" zoomScalePageLayoutView="40" workbookViewId="0">
      <selection activeCell="J12" sqref="J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900656694</v>
      </c>
      <c r="C20" s="5"/>
      <c r="D20" s="73"/>
      <c r="E20" s="5"/>
      <c r="F20" s="5"/>
      <c r="G20" s="5"/>
      <c r="H20" s="187"/>
      <c r="I20" s="147" t="s">
        <v>163</v>
      </c>
      <c r="J20" s="148" t="s">
        <v>165</v>
      </c>
      <c r="K20" s="149">
        <v>754485782</v>
      </c>
      <c r="L20" s="150">
        <v>44228</v>
      </c>
      <c r="M20" s="150">
        <v>44561</v>
      </c>
      <c r="N20" s="134">
        <f>+(M20-L20)/30</f>
        <v>11.1</v>
      </c>
      <c r="O20" s="137"/>
      <c r="U20" s="133"/>
      <c r="V20" s="105">
        <f ca="1">NOW()</f>
        <v>44193.493605324074</v>
      </c>
      <c r="W20" s="105">
        <f ca="1">NOW()</f>
        <v>44193.493605324074</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FUNDACION PARA LA EDUCACION INTEGRAL JESUS MISERICORDIOSO</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2677</v>
      </c>
      <c r="E48" s="175">
        <v>42089</v>
      </c>
      <c r="F48" s="175">
        <v>42364</v>
      </c>
      <c r="G48" s="158">
        <f>IF(AND(E48&lt;&gt;"",F48&lt;&gt;""),((F48-E48)/30),"")</f>
        <v>9.1666666666666661</v>
      </c>
      <c r="H48" s="122" t="s">
        <v>2681</v>
      </c>
      <c r="I48" s="121" t="s">
        <v>163</v>
      </c>
      <c r="J48" s="121" t="s">
        <v>183</v>
      </c>
      <c r="K48" s="123">
        <v>1007000000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2678</v>
      </c>
      <c r="E49" s="175">
        <v>42416</v>
      </c>
      <c r="F49" s="175">
        <v>42702</v>
      </c>
      <c r="G49" s="158">
        <f t="shared" ref="G49:G50" si="3">IF(AND(E49&lt;&gt;"",F49&lt;&gt;""),((F49-E49)/30),"")</f>
        <v>9.5333333333333332</v>
      </c>
      <c r="H49" s="176" t="s">
        <v>2682</v>
      </c>
      <c r="I49" s="121" t="s">
        <v>163</v>
      </c>
      <c r="J49" s="121" t="s">
        <v>183</v>
      </c>
      <c r="K49" s="123">
        <v>720000000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2679</v>
      </c>
      <c r="E50" s="175">
        <v>42796</v>
      </c>
      <c r="F50" s="175">
        <v>43063</v>
      </c>
      <c r="G50" s="158">
        <f t="shared" si="3"/>
        <v>8.9</v>
      </c>
      <c r="H50" s="122" t="s">
        <v>2683</v>
      </c>
      <c r="I50" s="121" t="s">
        <v>163</v>
      </c>
      <c r="J50" s="121" t="s">
        <v>183</v>
      </c>
      <c r="K50" s="123">
        <v>675000000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2680</v>
      </c>
      <c r="E51" s="175">
        <v>43126</v>
      </c>
      <c r="F51" s="175">
        <v>43429</v>
      </c>
      <c r="G51" s="158">
        <f t="shared" ref="G51:G107" si="4">IF(AND(E51&lt;&gt;"",F51&lt;&gt;""),((F51-E51)/30),"")</f>
        <v>10.1</v>
      </c>
      <c r="H51" s="122" t="s">
        <v>2684</v>
      </c>
      <c r="I51" s="121" t="s">
        <v>163</v>
      </c>
      <c r="J51" s="121" t="s">
        <v>183</v>
      </c>
      <c r="K51" s="118">
        <v>630000000</v>
      </c>
      <c r="L51" s="124" t="s">
        <v>1148</v>
      </c>
      <c r="M51" s="117">
        <f t="shared" si="2"/>
        <v>1</v>
      </c>
      <c r="N51" s="124" t="s">
        <v>1151</v>
      </c>
      <c r="O51" s="124" t="s">
        <v>1148</v>
      </c>
      <c r="P51" s="78"/>
    </row>
    <row r="52" spans="1:16" s="7" customFormat="1" ht="24.75" customHeight="1" outlineLevel="1" x14ac:dyDescent="0.25">
      <c r="A52" s="143">
        <v>5</v>
      </c>
      <c r="B52" s="111"/>
      <c r="C52" s="112"/>
      <c r="D52" s="110"/>
      <c r="E52" s="144"/>
      <c r="F52" s="144"/>
      <c r="G52" s="158" t="str">
        <f t="shared" si="4"/>
        <v/>
      </c>
      <c r="H52" s="119"/>
      <c r="I52" s="113"/>
      <c r="J52" s="113"/>
      <c r="K52" s="116"/>
      <c r="L52" s="115"/>
      <c r="M52" s="117" t="str">
        <f t="shared" si="2"/>
        <v/>
      </c>
      <c r="N52" s="115"/>
      <c r="O52" s="115"/>
      <c r="P52" s="79"/>
    </row>
    <row r="53" spans="1:16" s="7" customFormat="1" ht="24.75" customHeight="1" outlineLevel="1" x14ac:dyDescent="0.25">
      <c r="A53" s="143">
        <v>6</v>
      </c>
      <c r="B53" s="111"/>
      <c r="C53" s="112"/>
      <c r="D53" s="110"/>
      <c r="E53" s="144"/>
      <c r="F53" s="144"/>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t="s">
        <v>2686</v>
      </c>
      <c r="E114" s="144">
        <v>44181</v>
      </c>
      <c r="F114" s="144">
        <v>44773</v>
      </c>
      <c r="G114" s="158">
        <f>IF(AND(E114&lt;&gt;"",F114&lt;&gt;""),((F114-E114)/30),"")</f>
        <v>19.733333333333334</v>
      </c>
      <c r="H114" s="122" t="s">
        <v>2687</v>
      </c>
      <c r="I114" s="121" t="s">
        <v>711</v>
      </c>
      <c r="J114" s="121" t="s">
        <v>732</v>
      </c>
      <c r="K114" s="123">
        <v>426648108</v>
      </c>
      <c r="L114" s="100">
        <f>+IF(AND(K114&gt;0,O114="Ejecución"),(K114/877802)*Tabla28[[#This Row],[% participación]],IF(AND(K114&gt;0,O114&lt;&gt;"Ejecución"),"-",""))</f>
        <v>486.04139430076486</v>
      </c>
      <c r="M114" s="124"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0.01</v>
      </c>
      <c r="G179" s="163">
        <f>IF(F179&gt;0,SUM(E179+F179),"")</f>
        <v>0.03</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22634573.460000001</v>
      </c>
      <c r="F185" s="92"/>
      <c r="G185" s="93"/>
      <c r="H185" s="88"/>
      <c r="I185" s="90" t="s">
        <v>2627</v>
      </c>
      <c r="J185" s="164">
        <f>+SUM(M179:M183)</f>
        <v>0.02</v>
      </c>
      <c r="K185" s="203" t="s">
        <v>2628</v>
      </c>
      <c r="L185" s="203"/>
      <c r="M185" s="94">
        <f>+J185*(SUM(K20:K35))</f>
        <v>15089715.640000001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6">
        <v>43784</v>
      </c>
      <c r="D193" s="5"/>
      <c r="E193" s="125">
        <v>2000</v>
      </c>
      <c r="F193" s="5"/>
      <c r="G193" s="5"/>
      <c r="H193" s="146" t="s">
        <v>2688</v>
      </c>
      <c r="J193" s="5"/>
      <c r="K193" s="126">
        <v>42089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2688</v>
      </c>
      <c r="D212" s="21"/>
      <c r="G212" s="27" t="s">
        <v>2621</v>
      </c>
      <c r="H212" s="177">
        <v>3008174994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ROCHI</cp:lastModifiedBy>
  <cp:lastPrinted>2020-12-28T16:51:10Z</cp:lastPrinted>
  <dcterms:created xsi:type="dcterms:W3CDTF">2020-10-14T21:57:42Z</dcterms:created>
  <dcterms:modified xsi:type="dcterms:W3CDTF">2020-12-28T16:51:16Z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