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Sucre/"/>
    </mc:Choice>
  </mc:AlternateContent>
  <xr:revisionPtr revIDLastSave="47" documentId="13_ncr:1_{4481A5A3-D671-46DC-B5B6-BAA519D18756}" xr6:coauthVersionLast="45" xr6:coauthVersionMax="45" xr10:uidLastSave="{EEE86E19-F279-4CDA-895E-01A365A37CAC}"/>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<sst xmlns="http://schemas.openxmlformats.org/spreadsheetml/2006/main" count="3039" uniqueCount="2688">
  <si>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</si>
  <si>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</si>
  <si>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</si>
  <si>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</si>
  <si>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</si>
  <si>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</si>
  <si>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</si>
  <si>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</si>
  <si>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</si>
  <si>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</si>
  <si>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</si>
  <si>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</si>
  <si>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</si>
  <si>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</si>
  <si>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</si>
  <si>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</si>
  <si>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</si>
  <si>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</si>
  <si>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</si>
  <si>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</si>
  <si>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</si>
  <si>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</si>
  <si>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</si>
  <si>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</si>
  <si>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</si>
  <si>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</si>
  <si>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</si>
  <si>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</si>
  <si>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</si>
  <si>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</si>
  <si>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</si>
  <si>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</si>
  <si>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</si>
  <si>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</si>
  <si>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</si>
  <si>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</si>
  <si>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</si>
  <si>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</si>
  <si>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</si>
  <si>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</si>
  <si>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</si>
  <si>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</si>
  <si>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</si>
  <si>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</si>
  <si>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</si>
  <si>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</si>
  <si>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</si>
  <si>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</si>
  <si>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</si>
  <si>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</si>
  <si>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</si>
  <si>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</si>
  <si>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</si>
  <si>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</si>
  <si>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</si>
  <si>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</si>
  <si>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</si>
  <si>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</si>
  <si>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</si>
  <si>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</si>
  <si>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</si>
  <si>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</si>
  <si>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</si>
  <si>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</si>
  <si>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</si>
  <si>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</si>
  <si>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</si>
  <si>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</si>
  <si>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</si>
  <si>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</si>
  <si>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</si>
  <si>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</si>
  <si>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</si>
  <si>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</si>
  <si>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</si>
  <si>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</si>
  <si>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</si>
  <si>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</si>
  <si>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</si>
  <si>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</si>
  <si>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</si>
  <si>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</si>
  <si>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</si>
  <si>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</si>
  <si>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</si>
  <si>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</si>
  <si>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</si>
  <si>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</si>
  <si>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</si>
  <si>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</si>
  <si>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</si>
  <si>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</si>
  <si>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</si>
  <si>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</si>
  <si>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</si>
  <si>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</si>
  <si>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</si>
  <si>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</si>
  <si>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</si>
  <si>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</si>
  <si>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</si>
  <si>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</si>
  <si>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</si>
  <si>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</si>
  <si>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</si>
  <si>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</si>
  <si>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</si>
  <si>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</si>
  <si>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</si>
  <si>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</si>
  <si>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</si>
  <si>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</si>
  <si>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</si>
  <si>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</si>
  <si>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</si>
  <si>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</si>
  <si>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</si>
  <si>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</si>
  <si>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</si>
  <si>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</si>
  <si>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</si>
  <si>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</si>
  <si>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</si>
  <si>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</si>
  <si>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</si>
  <si>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</si>
  <si>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</si>
  <si>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</si>
  <si>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</si>
  <si>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</si>
  <si>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</si>
  <si>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</si>
  <si>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</si>
  <si>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</si>
  <si>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</si>
  <si>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</si>
  <si>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</si>
  <si>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</si>
  <si>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</si>
  <si>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</si>
  <si>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</si>
  <si>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</si>
  <si>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</si>
  <si>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</si>
  <si>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</si>
  <si>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</si>
  <si>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</si>
  <si>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</si>
  <si>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</si>
  <si>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</si>
  <si>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</si>
  <si>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</si>
  <si>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</si>
  <si>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</si>
  <si>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</si>
  <si>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</si>
  <si>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</si>
  <si>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</si>
  <si>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</si>
  <si>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</si>
  <si>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</si>
  <si>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</si>
  <si>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</si>
  <si>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</si>
  <si>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</si>
  <si>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</si>
  <si>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</si>
  <si>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</si>
  <si>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</si>
  <si>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</si>
  <si>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</si>
  <si>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</si>
  <si>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</si>
  <si>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</si>
  <si>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</si>
  <si>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</si>
  <si>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</si>
  <si>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</si>
  <si>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</si>
  <si>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</si>
  <si>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</si>
  <si>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</si>
  <si>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</si>
  <si>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</si>
  <si>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</si>
  <si>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</si>
  <si>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</si>
  <si>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</si>
  <si>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</si>
  <si>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</si>
  <si>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</si>
  <si>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</si>
  <si>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</si>
  <si>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</si>
  <si>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</si>
  <si>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</si>
  <si>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</si>
  <si>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</si>
  <si>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</si>
  <si>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</si>
  <si>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</si>
  <si>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</si>
  <si>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</si>
  <si>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</si>
  <si>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</si>
  <si>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</si>
  <si>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</si>
  <si>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</si>
  <si>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</si>
  <si>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</si>
  <si>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</si>
  <si>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</si>
  <si>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</si>
  <si>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</si>
  <si>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</si>
  <si>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</si>
  <si>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</si>
  <si>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</si>
  <si>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</si>
  <si>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</si>
  <si>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</si>
  <si>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</si>
  <si>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</si>
  <si>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</si>
  <si>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</si>
  <si>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</si>
  <si>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</si>
  <si>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</si>
  <si>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</si>
  <si>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</si>
  <si>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</si>
  <si>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</si>
  <si>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</si>
  <si>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</si>
  <si>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</si>
  <si>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</si>
  <si>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</si>
  <si>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</si>
  <si>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</si>
  <si>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</si>
  <si>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</si>
  <si>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</si>
  <si>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</si>
  <si>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</si>
  <si>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</si>
  <si>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</si>
  <si>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</si>
  <si>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</si>
  <si>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</si>
  <si>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</si>
  <si>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</si>
  <si>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</si>
  <si>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</si>
  <si>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</si>
  <si>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</si>
  <si>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</si>
  <si>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</si>
  <si>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</si>
  <si>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</si>
  <si>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</si>
  <si>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</si>
  <si>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</si>
  <si>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</si>
  <si>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</si>
  <si>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</si>
  <si>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</si>
  <si>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</si>
  <si>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</si>
  <si>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</si>
  <si>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</si>
  <si>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</si>
  <si>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</si>
  <si>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</si>
  <si>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</si>
  <si>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</si>
  <si>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</si>
  <si>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</si>
  <si>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</si>
  <si>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</si>
  <si>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</si>
  <si>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</si>
  <si>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</si>
  <si>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</si>
  <si>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</si>
  <si>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</si>
  <si>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</si>
  <si>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</si>
  <si>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</si>
  <si>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</si>
  <si>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</si>
  <si>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</si>
  <si>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</si>
  <si>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</si>
  <si>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</si>
  <si>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</si>
  <si>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</si>
  <si>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</si>
  <si>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</si>
  <si>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</si>
  <si>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</si>
  <si>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</si>
  <si>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</si>
  <si>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</si>
  <si>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</si>
  <si>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</si>
  <si>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</si>
  <si>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</si>
  <si>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</si>
  <si>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</si>
  <si>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</si>
  <si>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</si>
  <si>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</si>
  <si>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</si>
  <si>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</si>
  <si>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</si>
  <si>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</si>
  <si>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</si>
  <si>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</si>
  <si>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</si>
  <si>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</si>
  <si>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</si>
  <si>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</si>
  <si>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</si>
  <si>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</si>
  <si>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</si>
  <si>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</si>
  <si>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</si>
  <si>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</si>
  <si>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</si>
  <si>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</si>
  <si>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</si>
  <si>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</si>
  <si>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</si>
  <si>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</si>
  <si>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</si>
  <si>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</si>
  <si>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</si>
  <si>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</si>
  <si>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</si>
  <si>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</si>
  <si>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</si>
  <si>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</si>
  <si>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</si>
  <si>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</si>
  <si>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</si>
  <si>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</si>
  <si>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</si>
  <si>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</si>
  <si>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</si>
  <si>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</si>
  <si>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</si>
  <si>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</si>
  <si>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</si>
  <si>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</si>
  <si>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</si>
  <si>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</si>
  <si>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</si>
  <si>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</si>
  <si>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</si>
  <si>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</si>
  <si>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</si>
  <si>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</si>
  <si>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</si>
  <si>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</si>
  <si>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</si>
  <si>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</si>
  <si>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</si>
  <si>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</si>
  <si>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</si>
  <si>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</si>
  <si>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</si>
  <si>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</si>
  <si>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</si>
  <si>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</si>
  <si>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</si>
  <si>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</si>
  <si>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</si>
  <si>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</si>
  <si>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</si>
  <si>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</si>
  <si>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</si>
  <si>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</si>
  <si>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</si>
  <si>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</si>
  <si>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</si>
  <si>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</si>
  <si>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</si>
  <si>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</si>
  <si>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</si>
  <si>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</si>
  <si>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</si>
  <si>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</si>
  <si>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</si>
  <si>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</si>
  <si>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</si>
  <si>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</si>
  <si>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</si>
  <si>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</si>
  <si>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</si>
  <si>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</si>
  <si>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</si>
  <si>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</si>
  <si>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</si>
  <si>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</si>
  <si>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</si>
  <si>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</si>
  <si>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</si>
  <si>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</si>
  <si>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</si>
  <si>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</si>
  <si>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</si>
  <si>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</si>
  <si>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</si>
  <si>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</si>
  <si>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</si>
  <si>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</si>
  <si>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</si>
  <si>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</si>
  <si>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</si>
  <si>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</si>
  <si>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</si>
  <si>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</si>
  <si>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</si>
  <si>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</si>
  <si>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</si>
  <si>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</si>
  <si>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</si>
  <si>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</si>
  <si>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</si>
  <si>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</si>
  <si>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</si>
  <si>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</si>
  <si>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</si>
  <si>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</si>
  <si>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</si>
  <si>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</si>
  <si>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</si>
  <si>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</si>
  <si>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</si>
  <si>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</si>
  <si>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</si>
  <si>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</si>
  <si>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</si>
  <si>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</si>
  <si>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</si>
  <si>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</si>
  <si>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</si>
  <si>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</si>
  <si>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</si>
  <si>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</si>
  <si>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</si>
  <si>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</si>
  <si>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</si>
  <si>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</si>
  <si>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</si>
  <si>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</si>
  <si>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</si>
  <si>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</si>
  <si>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</si>
  <si>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</si>
  <si>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</si>
  <si>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</si>
  <si>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</si>
  <si>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</si>
  <si>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</si>
  <si>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</si>
  <si>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</si>
  <si>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</si>
  <si>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</si>
  <si>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</si>
  <si>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</si>
  <si>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</si>
  <si>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</si>
  <si>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</si>
  <si>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</si>
  <si>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</si>
  <si>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</si>
  <si>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</si>
  <si>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</si>
  <si>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</si>
  <si>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</si>
  <si>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</si>
  <si>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</si>
  <si>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</si>
  <si>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</si>
  <si>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</si>
  <si>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</si>
  <si>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</si>
  <si>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</si>
  <si>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</si>
  <si>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</si>
  <si>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</si>
  <si>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</si>
  <si>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</si>
  <si>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</si>
  <si>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</si>
  <si>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</si>
  <si>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</si>
  <si>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</si>
  <si>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</si>
  <si>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</si>
  <si>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</si>
  <si>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</si>
  <si>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</si>
  <si>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</si>
  <si>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</si>
  <si>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</si>
  <si>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</si>
  <si>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</si>
  <si>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</si>
  <si>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</si>
  <si>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</si>
  <si>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</si>
  <si>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</si>
  <si>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</si>
  <si>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</si>
  <si>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</si>
  <si>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</si>
  <si>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</si>
  <si>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</si>
  <si>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</si>
  <si>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</si>
  <si>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</si>
  <si>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</si>
  <si>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</si>
  <si>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</si>
  <si>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</si>
  <si>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</si>
  <si>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</si>
  <si>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</si>
  <si>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</si>
  <si>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</si>
  <si>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</si>
  <si>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</si>
  <si>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</si>
  <si>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</si>
  <si>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</si>
  <si>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</si>
  <si>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</si>
  <si>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</si>
  <si>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</si>
  <si>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</si>
  <si>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</si>
  <si>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</si>
  <si>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</si>
  <si>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</si>
  <si>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</si>
  <si>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</si>
  <si>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</si>
  <si>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</si>
  <si>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</si>
  <si>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</si>
  <si>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</si>
  <si>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</si>
  <si>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</si>
  <si>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</si>
  <si>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</si>
  <si>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</si>
  <si>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</si>
  <si>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</si>
  <si>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</si>
  <si>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</si>
  <si>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</si>
  <si>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</si>
  <si>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</si>
  <si>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</si>
  <si>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</si>
  <si>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</si>
  <si>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</si>
  <si>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</si>
  <si>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</si>
  <si>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</si>
  <si>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</si>
  <si>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</si>
  <si>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</si>
  <si>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</si>
  <si>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</si>
  <si>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</si>
  <si>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</si>
  <si>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</si>
  <si>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</si>
  <si>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</si>
  <si>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</si>
  <si>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</si>
  <si>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</si>
  <si>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</si>
  <si>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</si>
  <si>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</si>
  <si>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</si>
  <si>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</si>
  <si>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</si>
  <si>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</si>
  <si>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</si>
  <si>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</si>
  <si>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</si>
  <si>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</si>
  <si>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</si>
  <si>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</si>
  <si>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</si>
  <si>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</si>
  <si>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</si>
  <si>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</si>
  <si>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</si>
  <si>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</si>
  <si>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</si>
  <si>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</si>
  <si>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</si>
  <si>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</si>
  <si>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</si>
  <si>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</si>
  <si>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</si>
  <si>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</si>
  <si>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</si>
  <si>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</si>
  <si>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</si>
  <si>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</si>
  <si>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</si>
  <si>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</si>
  <si>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</si>
  <si>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</si>
  <si>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</si>
  <si>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</si>
  <si>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</si>
  <si>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</si>
  <si>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</si>
  <si>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</si>
  <si>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</si>
  <si>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</si>
  <si>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</si>
  <si>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</si>
  <si>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</si>
  <si>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</si>
  <si>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</si>
  <si>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</si>
  <si>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</si>
  <si>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</si>
  <si>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</si>
  <si>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</si>
  <si>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</si>
  <si>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</si>
  <si>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</si>
  <si>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</si>
  <si>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</si>
  <si>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</si>
  <si>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</si>
  <si>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</si>
  <si>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</si>
  <si>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</si>
  <si>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</si>
  <si>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</si>
  <si>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</si>
  <si>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</si>
  <si>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</si>
  <si>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</si>
  <si>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</si>
  <si>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</si>
  <si>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</si>
  <si>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</si>
  <si>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</si>
  <si>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</si>
  <si>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</si>
  <si>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</si>
  <si>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</si>
  <si>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</si>
  <si>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</si>
  <si>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</si>
  <si>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</si>
  <si>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</si>
  <si>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</si>
  <si>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</si>
  <si>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</si>
  <si>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</si>
  <si>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</si>
  <si>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</si>
  <si>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</si>
  <si>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</si>
  <si>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</si>
  <si>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</si>
  <si>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</si>
  <si>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</si>
  <si>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</si>
  <si>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</si>
  <si>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</si>
  <si>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</si>
  <si>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</si>
  <si>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</si>
  <si>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</si>
  <si>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</si>
  <si>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</si>
  <si>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</si>
  <si>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</si>
  <si>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</si>
  <si>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</si>
  <si>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</si>
  <si>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</si>
  <si>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</si>
  <si>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</si>
  <si>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</si>
  <si>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</si>
  <si>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</si>
  <si>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</si>
  <si>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</si>
  <si>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</si>
  <si>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</si>
  <si>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</si>
  <si>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</si>
  <si>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</si>
  <si>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</si>
  <si>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</si>
  <si>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</si>
  <si>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</si>
  <si>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</si>
  <si>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</si>
  <si>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</si>
  <si>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</si>
  <si>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</si>
  <si>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</si>
  <si>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</si>
  <si>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</si>
  <si>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</si>
  <si>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</si>
  <si>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</si>
  <si>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</si>
  <si>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</si>
  <si>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</si>
  <si>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</si>
  <si>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</si>
  <si>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</si>
  <si>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</si>
  <si>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</si>
  <si>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</si>
  <si>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</si>
  <si>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</si>
  <si>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</si>
  <si>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</si>
  <si>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</si>
  <si>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</si>
  <si>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</si>
  <si>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</si>
  <si>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</si>
  <si>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</si>
  <si>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</si>
  <si>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</si>
  <si>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</si>
  <si>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</si>
  <si>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</si>
  <si>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</si>
  <si>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</si>
  <si>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</si>
  <si>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</si>
  <si>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</si>
  <si>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</si>
  <si>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</si>
  <si>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</si>
  <si>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</si>
  <si>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</si>
  <si>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</si>
  <si>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</si>
  <si>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</si>
  <si>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</si>
  <si>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</si>
  <si>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</si>
  <si>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</si>
  <si>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</si>
  <si>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</si>
  <si>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</si>
  <si>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</si>
  <si>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</si>
  <si>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</si>
  <si>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</si>
  <si>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</si>
  <si>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</si>
  <si>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</si>
  <si>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</si>
  <si>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</si>
  <si>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</si>
  <si>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</si>
  <si>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</si>
  <si>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</si>
  <si>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</si>
  <si>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</si>
  <si>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</si>
  <si>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</si>
  <si>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</si>
  <si>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</si>
  <si>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</si>
  <si>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</si>
  <si>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</si>
  <si>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</si>
  <si>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</si>
  <si>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</si>
  <si>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</si>
  <si>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</si>
  <si>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</si>
  <si>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</si>
  <si>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</si>
  <si>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</si>
  <si>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</si>
  <si>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</si>
  <si>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</si>
  <si>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</si>
  <si>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</si>
  <si>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</si>
  <si>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</si>
  <si>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</si>
  <si>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</si>
  <si>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</si>
  <si>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</si>
  <si>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</si>
  <si>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</si>
  <si>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</si>
  <si>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</si>
  <si>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</si>
  <si>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</si>
  <si>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</si>
  <si>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</si>
  <si>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</si>
  <si>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</si>
  <si>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</si>
  <si>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</si>
  <si>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</si>
  <si>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</si>
  <si>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</si>
  <si>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</si>
  <si>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</si>
  <si>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</si>
  <si>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</si>
  <si>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</si>
  <si>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</si>
  <si>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</si>
  <si>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</si>
  <si>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</si>
  <si>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</si>
  <si>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</si>
  <si>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</si>
  <si>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</si>
  <si>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</si>
  <si>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</si>
  <si>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</si>
  <si>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</si>
  <si>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</si>
  <si>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</si>
  <si>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</si>
  <si>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</si>
  <si>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</si>
  <si>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</si>
  <si>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</si>
  <si>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</si>
  <si>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</si>
  <si>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</si>
  <si>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</si>
  <si>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</si>
  <si>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</si>
  <si>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</si>
  <si>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</si>
  <si>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</si>
  <si>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</si>
  <si>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</si>
  <si>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</si>
  <si>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</si>
  <si>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</si>
  <si>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</si>
  <si>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</si>
  <si>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</si>
  <si>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</si>
  <si>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</si>
  <si>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</si>
  <si>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</si>
  <si>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</si>
  <si>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</si>
  <si>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</si>
  <si>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</si>
  <si>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</si>
  <si>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</si>
  <si>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</si>
  <si>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</si>
  <si>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</si>
  <si>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</si>
  <si>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</si>
  <si>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</si>
  <si>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</si>
  <si>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</si>
  <si>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</si>
  <si>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</si>
  <si>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</si>
  <si>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</si>
  <si>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</si>
  <si>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</si>
  <si>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</si>
  <si>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</si>
  <si>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</si>
  <si>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</si>
  <si>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</si>
  <si>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</si>
  <si>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</si>
  <si>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</si>
  <si>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</si>
  <si>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</si>
  <si>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</si>
  <si>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</si>
  <si>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</si>
  <si>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</si>
  <si>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</si>
  <si>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</si>
  <si>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</si>
  <si>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</si>
  <si>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</si>
  <si>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</si>
  <si>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</si>
  <si>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</si>
  <si>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</si>
  <si>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</si>
  <si>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</si>
  <si>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</si>
  <si>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</si>
  <si>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</si>
  <si>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</si>
  <si>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</si>
  <si>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</si>
  <si>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</si>
  <si>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</si>
  <si>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</si>
  <si>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</si>
  <si>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</si>
  <si>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</si>
  <si>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</si>
  <si>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</si>
  <si>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</si>
  <si>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</si>
  <si>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</si>
  <si>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</si>
  <si>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</si>
  <si>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</si>
  <si>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</si>
  <si>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</si>
  <si>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</si>
  <si>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</si>
  <si>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</si>
  <si>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</si>
  <si>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</si>
  <si>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</si>
  <si>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</si>
  <si>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</si>
  <si>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</si>
  <si>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</si>
  <si>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</si>
  <si>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</si>
  <si>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</si>
  <si>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</si>
  <si>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</si>
  <si>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</si>
  <si>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</si>
  <si>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</si>
  <si>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</si>
  <si>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</si>
  <si>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</si>
  <si>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</si>
  <si>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</si>
  <si>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</si>
  <si>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</si>
  <si>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</si>
  <si>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</si>
  <si>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</si>
  <si>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</si>
  <si>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</si>
  <si>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</si>
  <si>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</si>
  <si>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</si>
  <si>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</si>
  <si>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</si>
  <si>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</si>
  <si>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</si>
  <si>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</si>
  <si>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</si>
  <si>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</si>
  <si>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</si>
  <si>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</si>
  <si>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</si>
  <si>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</si>
  <si>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</si>
  <si>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</si>
  <si>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</si>
  <si>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</si>
  <si>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</si>
  <si>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</si>
  <si>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</si>
  <si>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</si>
  <si>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</si>
  <si>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</si>
  <si>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</si>
  <si>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</si>
  <si>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</si>
  <si>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</si>
  <si>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</si>
  <si>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</si>
  <si>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</si>
  <si>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</si>
  <si>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</si>
  <si>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</si>
  <si>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</si>
  <si>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</si>
  <si>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</si>
  <si>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</si>
  <si>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</si>
  <si>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</si>
  <si>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</si>
  <si>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</si>
  <si>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</si>
  <si>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</si>
  <si>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</si>
  <si>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</si>
  <si>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</si>
  <si>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</si>
  <si>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</si>
  <si>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</si>
  <si>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</si>
  <si>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</si>
  <si>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</si>
  <si>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</si>
  <si>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</si>
  <si>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</si>
  <si>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</si>
  <si>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</si>
  <si>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</si>
  <si>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</si>
  <si>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</si>
  <si>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</si>
  <si>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</si>
  <si>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</si>
  <si>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</si>
  <si>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</si>
  <si>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</si>
  <si>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</si>
  <si>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</si>
  <si>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</si>
  <si>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</si>
  <si>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</si>
  <si>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</si>
  <si>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</si>
  <si>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</si>
  <si>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</si>
  <si>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</si>
  <si>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</si>
  <si>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</si>
  <si>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</si>
  <si>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</si>
  <si>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</si>
  <si>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</si>
  <si>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</si>
  <si>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</si>
  <si>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</si>
  <si>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</si>
  <si>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</si>
  <si>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</si>
  <si>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</si>
  <si>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</si>
  <si>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</si>
  <si>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</si>
  <si>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</si>
  <si>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</si>
  <si>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</si>
  <si>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</si>
  <si>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</si>
  <si>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</si>
  <si>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</si>
  <si>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</si>
  <si>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</si>
  <si>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</si>
  <si>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</si>
  <si>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</si>
  <si>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</si>
  <si>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</si>
  <si>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</si>
  <si>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</si>
  <si>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</si>
  <si>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</si>
  <si>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</si>
  <si>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</si>
  <si>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</si>
  <si>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</si>
  <si>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</si>
  <si>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</si>
  <si>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</si>
  <si>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</si>
  <si>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</si>
  <si>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</si>
  <si>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</si>
  <si>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</si>
  <si>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</si>
  <si>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</si>
  <si>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</si>
  <si>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</si>
  <si>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</si>
  <si>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</si>
  <si>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</si>
  <si>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</si>
  <si>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</si>
  <si>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</si>
  <si>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</si>
  <si>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</si>
  <si>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</si>
  <si>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</si>
  <si>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</si>
  <si>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</si>
  <si>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</si>
  <si>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</si>
  <si>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</si>
  <si>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</si>
  <si>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</si>
  <si>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</si>
  <si>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</si>
  <si>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</si>
  <si>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</si>
  <si>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</si>
  <si>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</si>
  <si>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</si>
  <si>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</si>
  <si>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</si>
  <si>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</si>
  <si>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</si>
  <si>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</si>
  <si>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</si>
  <si>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</si>
  <si>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</si>
  <si>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</si>
  <si>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</si>
  <si>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</si>
  <si>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</si>
  <si>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</si>
  <si>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</si>
  <si>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</si>
  <si>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</si>
  <si>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</si>
  <si>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</si>
  <si>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</si>
  <si>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</si>
  <si>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</si>
  <si>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</si>
  <si>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</si>
  <si>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</si>
  <si>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</si>
  <si>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</si>
  <si>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</si>
  <si>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</si>
  <si>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</si>
  <si>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</si>
  <si>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</si>
  <si>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</si>
  <si>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</si>
  <si>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</si>
  <si>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</si>
  <si>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</si>
  <si>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</si>
  <si>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</si>
  <si>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</si>
  <si>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</si>
  <si>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</si>
  <si>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</si>
  <si>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</si>
  <si>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</si>
  <si>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</si>
  <si>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</si>
  <si>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</si>
  <si>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</si>
  <si>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</si>
  <si>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</si>
  <si>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</si>
  <si>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</si>
  <si>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</si>
  <si>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</si>
  <si>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</si>
  <si>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</si>
  <si>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</si>
  <si>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</si>
  <si>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</si>
  <si>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</si>
  <si>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</si>
  <si>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</si>
  <si>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</si>
  <si>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</si>
  <si>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</si>
  <si>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</si>
  <si>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</si>
  <si>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</si>
  <si>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</si>
  <si>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</si>
  <si>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</si>
  <si>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</si>
  <si>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</si>
  <si>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</si>
  <si>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</si>
  <si>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</si>
  <si>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</si>
  <si>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</si>
  <si>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</si>
  <si>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</si>
  <si>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</si>
  <si>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</si>
  <si>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</si>
  <si>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</si>
  <si>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</si>
  <si>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</si>
  <si>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</si>
  <si>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</si>
  <si>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</si>
  <si>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</si>
  <si>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</si>
  <si>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</si>
  <si>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</si>
  <si>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</si>
  <si>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</si>
  <si>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</si>
  <si>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</si>
  <si>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</si>
  <si>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</si>
  <si>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</si>
  <si>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</si>
  <si>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</si>
  <si>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</si>
  <si>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</si>
  <si>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</si>
  <si>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</si>
  <si>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</si>
  <si>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</si>
  <si>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</si>
  <si>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</si>
  <si>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</si>
  <si>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</si>
  <si>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</si>
  <si>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</si>
  <si>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</si>
  <si>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</si>
  <si>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</si>
  <si>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</si>
  <si>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</si>
  <si>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</si>
  <si>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</si>
  <si>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</si>
  <si>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</si>
  <si>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</si>
  <si>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</si>
  <si>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</si>
  <si>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</si>
  <si>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</si>
  <si>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</si>
  <si>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</si>
  <si>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</si>
  <si>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</si>
  <si>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</si>
  <si>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</si>
  <si>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</si>
  <si>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</si>
  <si>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</si>
  <si>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</si>
  <si>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</si>
  <si>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</si>
  <si>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</si>
  <si>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</si>
  <si>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</si>
  <si>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</si>
  <si>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</si>
  <si>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</si>
  <si>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</si>
  <si>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</si>
  <si>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</si>
  <si>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</si>
  <si>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</si>
  <si>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</si>
  <si>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</si>
  <si>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</si>
  <si>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</si>
  <si>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</si>
  <si>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</si>
  <si>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</si>
  <si>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</si>
  <si>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</si>
  <si>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</si>
  <si>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</si>
  <si>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</si>
  <si>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</si>
  <si>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</si>
  <si>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</si>
  <si>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</si>
  <si>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</si>
  <si>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</si>
  <si>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</si>
  <si>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</si>
  <si>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</si>
  <si>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</si>
  <si>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</si>
  <si>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</si>
  <si>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</si>
  <si>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</si>
  <si>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</si>
  <si>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</si>
  <si>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</si>
  <si>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</si>
  <si>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</si>
  <si>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</si>
  <si>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</si>
  <si>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</si>
  <si>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</si>
  <si>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</si>
  <si>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</si>
  <si>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</si>
  <si>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</si>
  <si>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</si>
  <si>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</si>
  <si>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</si>
  <si>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</si>
  <si>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</si>
  <si>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</si>
  <si>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</si>
  <si>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</si>
  <si>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</si>
  <si>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</si>
  <si>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</si>
  <si>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</si>
  <si>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</si>
  <si>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</si>
  <si>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</si>
  <si>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</si>
  <si>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</si>
  <si>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</si>
  <si>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</si>
  <si>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</si>
  <si>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</si>
  <si>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</si>
  <si>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</si>
  <si>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</si>
  <si>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</si>
  <si>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</si>
  <si>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</si>
  <si>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</si>
  <si>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</si>
  <si>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</si>
  <si>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</si>
  <si>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</si>
  <si>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</si>
  <si>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</si>
  <si>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</si>
  <si>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</si>
  <si>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</si>
  <si>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</si>
  <si>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</si>
  <si>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</si>
  <si>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</si>
  <si>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</si>
  <si>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</si>
  <si>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</si>
  <si>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</si>
  <si>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</si>
  <si>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</si>
  <si>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</si>
  <si>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</si>
  <si>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</si>
  <si>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</si>
  <si>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</si>
  <si>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</si>
  <si>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</si>
  <si>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</si>
  <si>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</si>
  <si>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</si>
  <si>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</si>
  <si>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</si>
  <si>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</si>
  <si>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</si>
  <si>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</si>
  <si>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</si>
  <si>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</si>
  <si>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</si>
  <si>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</si>
  <si>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</si>
  <si>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</si>
  <si>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</si>
  <si>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</si>
  <si>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</si>
  <si>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</si>
  <si>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</si>
  <si>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</si>
  <si>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</si>
  <si>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</si>
  <si>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</si>
  <si>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</si>
  <si>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</si>
  <si>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</si>
  <si>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</si>
  <si>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</si>
  <si>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</si>
  <si>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</si>
  <si>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</si>
  <si>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</si>
  <si>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</si>
  <si>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</si>
  <si>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</si>
  <si>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</si>
  <si>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</si>
  <si>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</si>
  <si>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</si>
  <si>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</si>
  <si>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</si>
  <si>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</si>
  <si>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</si>
  <si>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</si>
  <si>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</si>
  <si>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</si>
  <si>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</si>
  <si>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</si>
  <si>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</si>
  <si>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</si>
  <si>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</si>
  <si>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</si>
  <si>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</si>
  <si>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</si>
  <si>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</si>
  <si>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</si>
  <si>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</si>
  <si>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</si>
  <si>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</si>
  <si>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</si>
  <si>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</si>
  <si>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</si>
  <si>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</si>
  <si>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</si>
  <si>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</si>
  <si>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</si>
  <si>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</si>
  <si>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</si>
  <si>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</si>
  <si>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</si>
  <si>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</si>
  <si>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</si>
  <si>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</si>
  <si>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</si>
  <si>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</si>
  <si>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</si>
  <si>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</si>
  <si>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</si>
  <si>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</si>
  <si>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</si>
  <si>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</si>
  <si>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</si>
  <si>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</si>
  <si>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</si>
  <si>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</si>
  <si>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</si>
  <si>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</si>
  <si>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</si>
  <si>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</si>
  <si>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</si>
  <si>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</si>
  <si>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</si>
  <si>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</si>
  <si>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</si>
  <si>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</si>
  <si>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</si>
  <si>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</si>
  <si>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</si>
  <si>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</si>
  <si>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</si>
  <si>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</si>
  <si>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</si>
  <si>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</si>
  <si>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</si>
  <si>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</si>
  <si>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</si>
  <si>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</si>
  <si>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</si>
  <si>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</si>
  <si>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</si>
  <si>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</si>
  <si>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</si>
  <si>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</si>
  <si>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</si>
  <si>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</si>
  <si>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</si>
  <si>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</si>
  <si>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</si>
  <si>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</si>
  <si>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</si>
  <si>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</si>
  <si>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</si>
  <si>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</si>
  <si>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</si>
  <si>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</si>
  <si>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</si>
  <si>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</si>
  <si>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</si>
  <si>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</si>
  <si>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</si>
  <si>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</si>
  <si>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</si>
  <si>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</si>
  <si>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</si>
  <si>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</si>
  <si>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</si>
  <si>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</si>
  <si>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</si>
  <si>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</si>
  <si>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</si>
  <si>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</si>
  <si>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</si>
  <si>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</si>
  <si>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</si>
  <si>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</si>
  <si>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</si>
  <si>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</si>
  <si>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</si>
  <si>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</si>
  <si>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</si>
  <si>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</si>
  <si>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</si>
  <si>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</si>
  <si>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</si>
  <si>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</si>
  <si>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</si>
  <si>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</si>
  <si>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</si>
  <si>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</si>
  <si>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</si>
  <si>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</si>
  <si>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</si>
  <si>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</si>
  <si>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</si>
  <si>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</si>
  <si>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</si>
  <si>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</si>
  <si>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</si>
  <si>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</si>
  <si>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</si>
  <si>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</si>
  <si>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</si>
  <si>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</si>
  <si>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</si>
  <si>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</si>
  <si>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</si>
  <si>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</si>
  <si>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</si>
  <si>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</si>
  <si>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</si>
  <si>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</si>
  <si>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</si>
  <si>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</si>
  <si>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</si>
  <si>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</si>
  <si>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</si>
  <si>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</si>
  <si>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</si>
  <si>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</si>
  <si>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</si>
  <si>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</si>
  <si>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</si>
  <si>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</si>
  <si>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</si>
  <si>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</si>
  <si>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</si>
  <si>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</si>
  <si>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</si>
  <si>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</si>
  <si>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</si>
  <si>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</si>
  <si>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</si>
  <si>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</si>
  <si>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</si>
  <si>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</si>
  <si>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</si>
  <si>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</si>
  <si>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</si>
  <si>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</si>
  <si>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</si>
  <si>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</si>
  <si>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</si>
  <si>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</si>
  <si>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</si>
  <si>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</si>
  <si>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</si>
  <si>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</si>
  <si>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</si>
  <si>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</si>
  <si>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</si>
  <si>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</si>
  <si>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</si>
  <si>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</si>
  <si>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</si>
  <si>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</si>
  <si>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</si>
  <si>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</si>
  <si>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</si>
  <si>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</si>
  <si>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</si>
  <si>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</si>
  <si>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</si>
  <si>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</si>
  <si>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</si>
  <si>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</si>
  <si>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</si>
  <si>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</si>
  <si>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</si>
  <si>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</si>
  <si>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</si>
  <si>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</si>
  <si>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</si>
  <si>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</si>
  <si>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</si>
  <si>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</si>
  <si>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</si>
  <si>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</si>
  <si>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</si>
  <si>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</si>
  <si>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</si>
  <si>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</si>
  <si>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</si>
  <si>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</si>
  <si>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</si>
  <si>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</si>
  <si>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</si>
  <si>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</si>
  <si>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</si>
  <si>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</si>
  <si>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</si>
  <si>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</si>
  <si>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</si>
  <si>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</si>
  <si>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</si>
  <si>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</si>
  <si>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</si>
  <si>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</si>
  <si>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</si>
  <si>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</si>
  <si>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</si>
  <si>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</si>
  <si>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</si>
  <si>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</si>
  <si>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</si>
  <si>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</si>
  <si>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</si>
  <si>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</si>
  <si>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</si>
  <si>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</si>
  <si>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</si>
  <si>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</si>
  <si>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</si>
  <si>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</si>
  <si>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</si>
  <si>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</si>
  <si>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</si>
  <si>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</si>
  <si>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</si>
  <si>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</si>
  <si>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</si>
  <si>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</si>
  <si>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</si>
  <si>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</si>
  <si>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</si>
  <si>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</si>
  <si>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</si>
  <si>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</si>
  <si>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</si>
  <si>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</si>
  <si>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</si>
  <si>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</si>
  <si>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</si>
  <si>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</si>
  <si>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</si>
  <si>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</si>
  <si>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</si>
  <si>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</si>
  <si>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</si>
  <si>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</si>
  <si>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</si>
  <si>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</si>
  <si>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</si>
  <si>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</si>
  <si>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</si>
  <si>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</si>
  <si>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</si>
  <si>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</si>
  <si>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</si>
  <si>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</si>
  <si>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</si>
  <si>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</si>
  <si>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</si>
  <si>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</si>
  <si>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</si>
  <si>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</si>
  <si>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</si>
  <si>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</si>
  <si>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</si>
  <si>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</si>
  <si>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</si>
  <si>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</si>
  <si>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</si>
  <si>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</si>
  <si>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</si>
  <si>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</si>
  <si>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</si>
  <si>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</si>
  <si>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</si>
  <si>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</si>
  <si>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</si>
  <si>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</si>
  <si>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</si>
  <si>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</si>
  <si>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</si>
  <si>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</si>
  <si>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</si>
  <si>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</si>
  <si>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</si>
  <si>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</si>
  <si>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</si>
  <si>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</si>
  <si>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</si>
  <si>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</si>
  <si>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</si>
  <si>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</si>
  <si>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</si>
  <si>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</si>
  <si>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</si>
  <si>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</si>
  <si>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</si>
  <si>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</si>
  <si>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</si>
  <si>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</si>
  <si>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</si>
  <si>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</si>
  <si>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</si>
  <si>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</si>
  <si>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</si>
  <si>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</si>
  <si>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</si>
  <si>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</si>
  <si>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</si>
  <si>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</si>
  <si>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</si>
  <si>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</si>
  <si>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</si>
  <si>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</si>
  <si>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</si>
  <si>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</si>
  <si>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</si>
  <si>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</si>
  <si>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</si>
  <si>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</si>
  <si>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</si>
  <si>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</si>
  <si>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</si>
  <si>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</si>
  <si>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</si>
  <si>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</si>
  <si>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</si>
  <si>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</si>
  <si>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</si>
  <si>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</si>
  <si>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</si>
  <si>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</si>
  <si>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</si>
  <si>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</si>
  <si>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</si>
  <si>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</si>
  <si>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</si>
  <si>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</si>
  <si>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</si>
  <si>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</si>
  <si>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</si>
  <si>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</si>
  <si>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</si>
  <si>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</si>
  <si>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</si>
  <si>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</si>
  <si>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</si>
  <si>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</si>
  <si>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</si>
  <si>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</si>
  <si>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</si>
  <si>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</si>
  <si>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</si>
  <si>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</si>
  <si>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</si>
  <si>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</si>
  <si>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</si>
  <si>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</si>
  <si>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</si>
  <si>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</si>
  <si>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</si>
  <si>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</si>
  <si>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</si>
  <si>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</si>
  <si>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</si>
  <si>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</si>
  <si>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</si>
  <si>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</si>
  <si>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</si>
  <si>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</si>
  <si>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</si>
  <si>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</si>
  <si>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</si>
  <si>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</si>
  <si>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</si>
  <si>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</si>
  <si>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</si>
  <si>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</si>
  <si>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</si>
  <si>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</si>
  <si>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</si>
  <si>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</si>
  <si>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</si>
  <si>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</si>
  <si>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</si>
  <si>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</si>
  <si>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</si>
  <si>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</si>
  <si>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</si>
  <si>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</si>
  <si>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</si>
  <si>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</si>
  <si>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</si>
  <si>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</si>
  <si>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</si>
  <si>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</si>
  <si>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</si>
  <si>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</si>
  <si>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</si>
  <si>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</si>
  <si>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</si>
  <si>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</si>
  <si>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</si>
  <si>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</si>
  <si>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</si>
  <si>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</si>
  <si>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</si>
  <si>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</si>
  <si>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</si>
  <si>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</si>
  <si>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</si>
  <si>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</si>
  <si>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</si>
  <si>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</si>
  <si>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</si>
  <si>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</si>
  <si>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</si>
  <si>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</si>
  <si>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</si>
  <si>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</si>
  <si>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</si>
  <si>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</si>
  <si>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</si>
  <si>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</si>
  <si>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</si>
  <si>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</si>
  <si>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</si>
  <si>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</si>
  <si>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</si>
  <si>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</si>
  <si>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</si>
  <si>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</si>
  <si>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</si>
  <si>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</si>
  <si>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</si>
  <si>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</si>
  <si>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</si>
  <si>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</si>
  <si>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</si>
  <si>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</si>
  <si>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</si>
  <si>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</si>
  <si>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</si>
  <si>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</si>
  <si>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</si>
  <si>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</si>
  <si>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</si>
  <si>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</si>
  <si>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</si>
  <si>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</si>
  <si>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</si>
  <si>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</si>
  <si>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</si>
  <si>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</si>
  <si>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</si>
  <si>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</si>
  <si>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</si>
  <si>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</si>
  <si>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</si>
  <si>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</si>
  <si>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</si>
  <si>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</si>
  <si>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</si>
  <si>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</si>
  <si>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</si>
  <si>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</si>
  <si>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</si>
  <si>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</si>
  <si>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</si>
  <si>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</si>
  <si>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</si>
  <si>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</si>
  <si>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</si>
  <si>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</si>
  <si>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</si>
  <si>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</si>
  <si>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</si>
  <si>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</si>
  <si>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</si>
  <si>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</si>
  <si>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</si>
  <si>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</si>
  <si>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</si>
  <si>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</si>
  <si>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</si>
  <si>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</si>
  <si>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</si>
  <si>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</si>
  <si>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</si>
  <si>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</si>
  <si>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</si>
  <si>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</si>
  <si>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</si>
  <si>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</si>
  <si>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</si>
  <si>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</si>
  <si>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</si>
  <si>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</si>
  <si>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</si>
  <si>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</si>
  <si>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</si>
  <si>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</si>
  <si>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</si>
  <si>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</si>
  <si>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</si>
  <si>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</si>
  <si>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</si>
  <si>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</si>
  <si>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</si>
  <si>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</si>
  <si>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</si>
  <si>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</si>
  <si>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</si>
  <si>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</si>
  <si>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</si>
  <si>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</si>
  <si>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</si>
  <si>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</si>
  <si>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</si>
  <si>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</si>
  <si>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</si>
  <si>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</si>
  <si>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</si>
  <si>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</si>
  <si>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</si>
  <si>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</si>
  <si>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</si>
  <si>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</si>
  <si>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</si>
  <si>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</si>
  <si>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</si>
  <si>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</si>
  <si>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</si>
  <si>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</si>
  <si>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</si>
  <si>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</si>
  <si>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</si>
  <si>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</si>
  <si>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</si>
  <si>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</si>
  <si>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</si>
  <si>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</si>
  <si>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</si>
  <si>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</si>
  <si>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</si>
  <si>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</si>
  <si>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</si>
  <si>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</si>
  <si>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</si>
  <si>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</si>
  <si>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</si>
  <si>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</si>
  <si>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</si>
  <si>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</si>
  <si>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</si>
  <si>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</si>
  <si>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</si>
  <si>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</si>
  <si>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</si>
  <si>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</si>
  <si>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</si>
  <si>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</si>
  <si>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</si>
  <si>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</si>
  <si>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</si>
  <si>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</si>
  <si>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</si>
  <si>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</si>
  <si>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</si>
  <si>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</si>
  <si>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</si>
  <si>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</si>
  <si>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</si>
  <si>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</si>
  <si>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</si>
  <si>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</si>
  <si>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</si>
  <si>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</si>
  <si>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</si>
  <si>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</si>
  <si>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</si>
  <si>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</si>
  <si>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</si>
  <si>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</si>
  <si>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</si>
  <si>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</si>
  <si>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</si>
  <si>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</si>
  <si>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</si>
  <si>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</si>
  <si>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</si>
  <si>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</si>
  <si>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</si>
  <si>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</si>
  <si>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</si>
  <si>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</si>
  <si>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</si>
  <si>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</si>
  <si>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</si>
  <si>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</si>
  <si>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</si>
  <si>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</si>
  <si>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</si>
  <si>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</si>
  <si>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</si>
  <si>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</si>
  <si>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</si>
  <si>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</si>
  <si>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</si>
  <si>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</si>
  <si>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</si>
  <si>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</si>
  <si>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</si>
  <si>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</si>
  <si>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</si>
  <si>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</si>
  <si>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</si>
  <si>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</si>
  <si>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</si>
  <si>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</si>
  <si>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</si>
  <si>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</si>
  <si>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</si>
  <si>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</si>
  <si>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</si>
  <si>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</si>
  <si>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</si>
  <si>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</si>
  <si>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</si>
  <si>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</si>
  <si>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</si>
  <si>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</si>
  <si>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</si>
  <si>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</si>
  <si>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</si>
  <si>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</si>
  <si>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</si>
  <si>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</si>
  <si>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</si>
  <si>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</si>
  <si>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</si>
  <si>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</si>
  <si>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</si>
  <si>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</si>
  <si>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</si>
  <si>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</si>
  <si>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</si>
  <si>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</si>
  <si>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</si>
  <si>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</si>
  <si>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</si>
  <si>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</si>
  <si>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</si>
  <si>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</si>
  <si>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</si>
  <si>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</si>
  <si>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</si>
  <si>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</si>
  <si>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</si>
  <si>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</si>
  <si>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</si>
  <si>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</si>
  <si>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</si>
  <si>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</si>
  <si>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</si>
  <si>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</si>
  <si>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</si>
  <si>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</si>
  <si>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</si>
  <si>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</si>
  <si>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</si>
  <si>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</si>
  <si>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</si>
  <si>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</si>
  <si>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</si>
  <si>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</si>
  <si>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</si>
  <si>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</si>
  <si>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</si>
  <si>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</si>
  <si>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</si>
  <si>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</si>
  <si>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</si>
  <si>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</si>
  <si>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</si>
  <si>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</si>
  <si>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</si>
  <si>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</si>
  <si>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</si>
  <si>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</si>
  <si>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</si>
  <si>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</si>
  <si>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</si>
  <si>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</si>
  <si>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</si>
  <si>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</si>
  <si>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</si>
  <si>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</si>
  <si>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</si>
  <si>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</si>
  <si>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</si>
  <si>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</si>
  <si>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</si>
  <si>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</si>
  <si>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</si>
  <si>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</si>
  <si>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</si>
  <si>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</si>
  <si>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</si>
  <si>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</si>
  <si>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</si>
  <si>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</si>
  <si>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</si>
  <si>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</si>
  <si>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</si>
  <si>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</si>
  <si>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</si>
  <si>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</si>
  <si>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</si>
  <si>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</si>
  <si>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</si>
  <si>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</si>
  <si>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</si>
  <si>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</si>
  <si>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</si>
  <si>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</si>
  <si>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</si>
  <si>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</si>
  <si>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</si>
  <si>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</si>
  <si>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</si>
  <si>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</si>
  <si>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</si>
  <si>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</si>
  <si>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</si>
  <si>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</si>
  <si>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</si>
  <si>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</si>
  <si>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</si>
  <si>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</si>
  <si>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</si>
  <si>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</si>
  <si>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</si>
  <si>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</si>
  <si>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</si>
  <si>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</si>
  <si>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</si>
  <si>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</si>
  <si>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</si>
  <si>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</si>
  <si>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</si>
  <si>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</si>
  <si>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</si>
  <si>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</si>
  <si>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</si>
  <si>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</si>
  <si>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</si>
  <si>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</si>
  <si>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</si>
  <si>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</si>
  <si>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</si>
  <si>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</si>
  <si>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</si>
  <si>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</si>
  <si>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</si>
  <si>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</si>
  <si>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</si>
  <si>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</si>
  <si>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</si>
  <si>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</si>
  <si>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</si>
  <si>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</si>
  <si>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</si>
  <si>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</si>
  <si>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</si>
  <si>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</si>
  <si>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</si>
  <si>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</si>
  <si>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</si>
  <si>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</si>
  <si>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</si>
  <si>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</si>
  <si>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</si>
  <si>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</si>
  <si>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</si>
  <si>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</si>
  <si>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</si>
  <si>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</si>
  <si>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</si>
  <si>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</si>
  <si>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</si>
  <si>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</si>
  <si>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</si>
  <si>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</si>
  <si>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</si>
  <si>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</si>
  <si>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</si>
  <si>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</si>
  <si>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</si>
  <si>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</si>
  <si>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</si>
  <si>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</si>
  <si>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</si>
  <si>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</si>
  <si>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</si>
  <si>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</si>
  <si>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</si>
  <si>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</si>
  <si>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</si>
  <si>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</si>
  <si>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</si>
  <si>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</si>
  <si>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</si>
  <si>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</si>
  <si>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</si>
  <si>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</si>
  <si>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</si>
  <si>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</si>
  <si>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</si>
  <si>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</si>
  <si>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</si>
  <si>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</si>
  <si>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</si>
  <si>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</si>
  <si>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</si>
  <si>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</si>
  <si>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</si>
  <si>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</si>
  <si>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</si>
  <si>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</si>
  <si>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</si>
  <si>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</si>
  <si>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</si>
  <si>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</si>
  <si>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</si>
  <si>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</si>
  <si>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</si>
  <si>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</si>
  <si>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</si>
  <si>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</si>
  <si>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</si>
  <si>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</si>
  <si>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</si>
  <si>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</si>
  <si>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</si>
  <si>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</si>
  <si>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</si>
  <si>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</si>
  <si>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</si>
  <si>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</si>
  <si>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</si>
  <si>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</si>
  <si>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</si>
  <si>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</si>
  <si>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</si>
  <si>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</si>
  <si>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</si>
  <si>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</si>
  <si>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</si>
  <si>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</si>
  <si>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</si>
  <si>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</si>
  <si>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</si>
  <si>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</si>
  <si>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</si>
  <si>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</si>
  <si>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</si>
  <si>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</si>
  <si>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</si>
  <si>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</si>
  <si>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</si>
  <si>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</si>
  <si>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</si>
  <si>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</si>
  <si>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</si>
  <si>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</si>
  <si>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</si>
  <si>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</si>
  <si>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</si>
  <si>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</si>
  <si>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</si>
  <si>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</si>
  <si>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</si>
  <si>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</si>
  <si>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</si>
  <si>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</si>
  <si>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</si>
  <si>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</si>
  <si>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</si>
  <si>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</si>
  <si>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</si>
  <si>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</si>
  <si>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</si>
  <si>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</si>
  <si>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</si>
  <si>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</si>
  <si>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</si>
  <si>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</si>
  <si>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</si>
  <si>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</si>
  <si>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</si>
  <si>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</si>
  <si>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</si>
  <si>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</si>
  <si>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</si>
  <si>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</si>
  <si>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</si>
  <si>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</si>
  <si>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</si>
  <si>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</si>
  <si>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</si>
  <si>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</si>
  <si>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</si>
  <si>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</si>
  <si>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</si>
  <si>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</si>
  <si>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</si>
  <si>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</si>
  <si>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</si>
  <si>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</si>
  <si>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</si>
  <si>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</si>
  <si>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</si>
  <si>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</si>
  <si>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</si>
  <si>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</si>
  <si>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</si>
  <si>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</si>
  <si>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</si>
  <si>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</si>
  <si>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</si>
  <si>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</si>
  <si>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</si>
  <si>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</si>
  <si>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</si>
  <si>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</si>
  <si>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</si>
  <si>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</si>
  <si>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</si>
  <si>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</si>
  <si>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</si>
  <si>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</si>
  <si>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</si>
  <si>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</si>
  <si>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</si>
  <si>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</si>
  <si>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</si>
  <si>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</si>
  <si>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</si>
  <si>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</si>
  <si>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</si>
  <si>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</si>
  <si>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</si>
  <si>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</si>
  <si>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</si>
  <si>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</si>
  <si>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</si>
  <si>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</si>
  <si>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</si>
  <si>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</si>
  <si>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</si>
  <si>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</si>
  <si>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</si>
  <si>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</si>
  <si>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</si>
  <si>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</si>
  <si>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</si>
  <si>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</si>
  <si>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</si>
  <si>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</si>
  <si>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</si>
  <si>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</si>
  <si>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</si>
  <si>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</si>
  <si>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</si>
  <si>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</si>
  <si>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</si>
  <si>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</si>
  <si>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</si>
  <si>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</si>
  <si>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</si>
  <si>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</si>
  <si>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</si>
  <si>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</si>
  <si>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</si>
  <si>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</si>
  <si>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</si>
  <si>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</si>
  <si>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</si>
  <si>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</si>
  <si>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</si>
  <si>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</si>
  <si>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</si>
  <si>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</si>
  <si>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</si>
  <si>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</si>
  <si>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</si>
  <si>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</si>
  <si>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</si>
  <si>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</si>
  <si>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</si>
  <si>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</si>
  <si>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</si>
  <si>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</si>
  <si>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</si>
  <si>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</si>
  <si>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</si>
  <si>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</si>
  <si>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</si>
  <si>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</si>
  <si>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</si>
  <si>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</si>
  <si>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</si>
  <si>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</si>
  <si>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</si>
  <si>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</si>
  <si>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</si>
  <si>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</si>
  <si>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</si>
  <si>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</si>
  <si>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</si>
  <si>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</si>
  <si>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</si>
  <si>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</si>
  <si>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</si>
  <si>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</si>
  <si>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</si>
  <si>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</si>
  <si>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</si>
  <si>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</si>
  <si>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</si>
  <si>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</si>
  <si>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</si>
  <si>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</si>
  <si>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</si>
  <si>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</si>
  <si>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</si>
  <si>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</si>
  <si>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</si>
  <si>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</si>
  <si>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</si>
  <si>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</si>
  <si>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</si>
  <si>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</si>
  <si>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</si>
  <si>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</si>
  <si>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</si>
  <si>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</si>
  <si>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</si>
  <si>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</si>
  <si>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</si>
  <si>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</si>
  <si>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</si>
  <si>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</si>
  <si>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</si>
  <si>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</si>
  <si>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</si>
  <si>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</si>
  <si>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</si>
  <si>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</si>
  <si>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</si>
  <si>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</si>
  <si>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</si>
  <si>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</si>
  <si>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</si>
  <si>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</si>
  <si>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</si>
  <si>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</si>
  <si>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</si>
  <si>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</si>
  <si>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</si>
  <si>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</si>
  <si>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</si>
  <si>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</si>
  <si>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</si>
  <si>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</si>
  <si>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</si>
  <si>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</si>
  <si>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</si>
  <si>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</si>
  <si>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</si>
  <si>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</si>
  <si>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</si>
  <si>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</si>
  <si>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</si>
  <si>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</si>
  <si>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</si>
  <si>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</si>
  <si>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</si>
  <si>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</si>
  <si>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</si>
  <si>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</si>
  <si>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</si>
  <si>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</si>
  <si>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</si>
  <si>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</si>
  <si>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</si>
  <si>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</si>
  <si>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</si>
  <si>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</si>
  <si>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</si>
  <si>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</si>
  <si>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</si>
  <si>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</si>
  <si>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</si>
  <si>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</si>
  <si>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</si>
  <si>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</si>
  <si>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</si>
  <si>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</si>
  <si>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</si>
  <si>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</si>
  <si>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</si>
  <si>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</si>
  <si>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</si>
  <si>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</si>
  <si>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</si>
  <si>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</si>
  <si>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</si>
  <si>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</si>
  <si>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</si>
  <si>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</si>
  <si>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</si>
  <si>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</si>
  <si>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</si>
  <si>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</si>
  <si>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</si>
  <si>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</si>
  <si>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</si>
  <si>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</si>
  <si>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</si>
  <si>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</si>
  <si>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</si>
  <si>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</si>
  <si>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</si>
  <si>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</si>
  <si>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</si>
  <si>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</si>
  <si>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</si>
  <si>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</si>
  <si>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</si>
  <si>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</si>
  <si>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</si>
  <si>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</si>
  <si>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</si>
  <si>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</si>
  <si>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</si>
  <si>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</si>
  <si>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</si>
  <si>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</si>
  <si>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</si>
  <si>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</si>
  <si>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</si>
  <si>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</si>
  <si>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</si>
  <si>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</si>
  <si>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</si>
  <si>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</si>
  <si>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</si>
  <si>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</si>
  <si>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</si>
  <si>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</si>
  <si>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</si>
  <si>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</si>
  <si>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</si>
  <si>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</si>
  <si>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</si>
  <si>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</si>
  <si>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</si>
  <si>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</si>
  <si>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</si>
  <si>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</si>
  <si>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</si>
  <si>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</si>
  <si>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</si>
  <si>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</si>
  <si>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</si>
  <si>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</si>
  <si>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</si>
  <si>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</si>
  <si>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</si>
  <si>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</si>
  <si>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</si>
  <si>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</si>
  <si>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</si>
  <si>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</si>
  <si>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</si>
  <si>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</si>
  <si>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</si>
  <si>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</si>
  <si>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</si>
  <si>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</si>
  <si>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</si>
  <si>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</si>
  <si>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</si>
  <si>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</si>
  <si>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</si>
  <si>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</si>
  <si>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</si>
  <si>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</si>
  <si>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</si>
  <si>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</si>
  <si>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</si>
  <si>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</si>
  <si>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</si>
  <si>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</si>
  <si>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</si>
  <si>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</si>
  <si>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</si>
  <si>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</si>
  <si>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</si>
  <si>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</si>
  <si>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</si>
  <si>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</si>
  <si>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</si>
  <si>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</si>
  <si>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</si>
  <si>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</si>
  <si>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</si>
  <si>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</si>
  <si>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</si>
  <si>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</si>
  <si>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</si>
  <si>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</si>
  <si>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</si>
  <si>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</si>
  <si>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</si>
  <si>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</si>
  <si>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</si>
  <si>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</si>
  <si>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</si>
  <si>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</si>
  <si>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</si>
  <si>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</si>
  <si>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</si>
  <si>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</si>
  <si>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</si>
  <si>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</si>
  <si>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</si>
  <si>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</si>
  <si>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</si>
  <si>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</si>
  <si>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</si>
  <si>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</si>
  <si>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</si>
  <si>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</si>
  <si>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</si>
  <si>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</si>
  <si>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</si>
  <si>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</si>
  <si>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</si>
  <si>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</si>
  <si>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</si>
  <si>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</si>
  <si>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</si>
  <si>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</si>
  <si>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</si>
  <si>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</si>
  <si>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</si>
  <si>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</si>
  <si>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701820130329</t>
  </si>
  <si>
    <t>Atender integralmente a la primera infancia en el marco integral de las estrategias "de 0 a siempre" de conformidad con los lineamientos del ICBF, asi como regular las relaciones entre las partes derivadas de la entrega de aportes del ICBF.</t>
  </si>
  <si>
    <t>Junta De Accion Comunal Vereda El Flechal Corregimiento Flor Del Monte</t>
  </si>
  <si>
    <t>Promover la atencion integral a la primera infancia en especial a niños y niñas en endades de 2 a 5 años</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</si>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</sst>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9"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2" t="s">
        <v>2654</v>
      </c>
      <c r="D2" s="223"/>
      <c r="E2" s="223"/>
      <c r="F2" s="223"/>
      <c r="G2" s="223"/>
      <c r="H2" s="223"/>
      <c r="I2" s="223"/>
      <c r="J2" s="223"/>
      <c r="K2" s="223"/>
      <c r="L2" s="243" t="s">
        <v>2640</v>
      </c>
      <c r="M2" s="243"/>
      <c r="N2" s="248" t="s">
        <v>2641</v>
      </c>
      <c r="O2" s="249"/>
    </row>
    <row r="3" spans="1:20" ht="33" customHeight="1" x14ac:dyDescent="0.3">
      <c r="A3" s="9"/>
      <c r="B3" s="8"/>
      <c r="C3" s="224"/>
      <c r="D3" s="225"/>
      <c r="E3" s="225"/>
      <c r="F3" s="225"/>
      <c r="G3" s="225"/>
      <c r="H3" s="225"/>
      <c r="I3" s="225"/>
      <c r="J3" s="225"/>
      <c r="K3" s="225"/>
      <c r="L3" s="250" t="s">
        <v>1</v>
      </c>
      <c r="M3" s="250"/>
      <c r="N3" s="250" t="s">
        <v>2642</v>
      </c>
      <c r="O3" s="252"/>
    </row>
    <row r="4" spans="1:20" ht="24.75" customHeight="1" thickBot="1" x14ac:dyDescent="0.35">
      <c r="A4" s="10"/>
      <c r="B4" s="12"/>
      <c r="C4" s="226"/>
      <c r="D4" s="227"/>
      <c r="E4" s="227"/>
      <c r="F4" s="227"/>
      <c r="G4" s="227"/>
      <c r="H4" s="227"/>
      <c r="I4" s="227"/>
      <c r="J4" s="227"/>
      <c r="K4" s="227"/>
      <c r="L4" s="253" t="s">
        <v>0</v>
      </c>
      <c r="M4" s="253"/>
      <c r="N4" s="253"/>
      <c r="O4" s="25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4" t="str">
        <f>HYPERLINK("#MI_Oferente_Singular!A114","CAPACIDAD RESIDUAL")</f>
        <v>CAPACIDAD RESIDUAL</v>
      </c>
      <c r="F8" s="245"/>
      <c r="G8" s="24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4" t="str">
        <f>HYPERLINK("#MI_Oferente_Singular!A162","TALENTO HUMANO")</f>
        <v>TALENTO HUMANO</v>
      </c>
      <c r="F9" s="245"/>
      <c r="G9" s="24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4" t="str">
        <f>HYPERLINK("#MI_Oferente_Singular!F162","INFRAESTRUCTURA")</f>
        <v>INFRAESTRUCTURA</v>
      </c>
      <c r="F10" s="245"/>
      <c r="G10" s="246"/>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2687</v>
      </c>
      <c r="D15" s="35"/>
      <c r="E15" s="35"/>
      <c r="F15" s="5"/>
      <c r="G15" s="32" t="s">
        <v>1168</v>
      </c>
      <c r="H15" s="103" t="s">
        <v>453</v>
      </c>
      <c r="I15" s="32" t="s">
        <v>2624</v>
      </c>
      <c r="J15" s="108" t="s">
        <v>2626</v>
      </c>
      <c r="L15" s="228" t="s">
        <v>8</v>
      </c>
      <c r="M15" s="228"/>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7" t="s">
        <v>2639</v>
      </c>
      <c r="I19" s="138" t="s">
        <v>11</v>
      </c>
      <c r="J19" s="139" t="s">
        <v>10</v>
      </c>
      <c r="K19" s="139" t="s">
        <v>2609</v>
      </c>
      <c r="L19" s="139" t="s">
        <v>1161</v>
      </c>
      <c r="M19" s="139" t="s">
        <v>1162</v>
      </c>
      <c r="N19" s="140" t="s">
        <v>2610</v>
      </c>
      <c r="O19" s="135"/>
      <c r="Q19" s="51"/>
      <c r="R19" s="51"/>
    </row>
    <row r="20" spans="1:23" ht="30" customHeight="1" x14ac:dyDescent="0.3">
      <c r="A20" s="9"/>
      <c r="B20" s="109">
        <v>806009816</v>
      </c>
      <c r="C20" s="5"/>
      <c r="D20" s="73"/>
      <c r="E20" s="5"/>
      <c r="F20" s="5"/>
      <c r="G20" s="5"/>
      <c r="H20" s="247"/>
      <c r="I20" s="147" t="s">
        <v>453</v>
      </c>
      <c r="J20" s="148" t="s">
        <v>984</v>
      </c>
      <c r="K20" s="149">
        <v>1572493795</v>
      </c>
      <c r="L20" s="150"/>
      <c r="M20" s="150">
        <v>44561</v>
      </c>
      <c r="N20" s="133">
        <f>+(M20-L20)/30</f>
        <v>1485.3666666666666</v>
      </c>
      <c r="O20" s="136"/>
      <c r="U20" s="132"/>
      <c r="V20" s="105">
        <f ca="1">NOW()</f>
        <v>44192.695503703704</v>
      </c>
      <c r="W20" s="105">
        <f ca="1">NOW()</f>
        <v>44192.695503703704</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5" t="s">
        <v>2</v>
      </c>
      <c r="C37" s="215"/>
      <c r="D37" s="215"/>
      <c r="E37" s="215"/>
      <c r="F37" s="215"/>
      <c r="G37" s="5"/>
      <c r="H37" s="127"/>
      <c r="I37" s="128"/>
      <c r="J37" s="128"/>
      <c r="K37" s="128"/>
      <c r="L37" s="128"/>
      <c r="M37" s="128"/>
      <c r="N37" s="128"/>
      <c r="O37" s="129"/>
    </row>
    <row r="38" spans="1:16" ht="21" customHeight="1" x14ac:dyDescent="0.3">
      <c r="A38" s="9"/>
      <c r="B38" s="242" t="str">
        <f>VLOOKUP(B20,EAS!A2:B1439,2,0)</f>
        <v>FUNDACIÓN POR UNA COLOMBIA DIGNA</v>
      </c>
      <c r="C38" s="242"/>
      <c r="D38" s="242"/>
      <c r="E38" s="242"/>
      <c r="F38" s="242"/>
      <c r="G38" s="5"/>
      <c r="H38" s="130"/>
      <c r="I38" s="251" t="s">
        <v>7</v>
      </c>
      <c r="J38" s="251"/>
      <c r="K38" s="251"/>
      <c r="L38" s="251"/>
      <c r="M38" s="251"/>
      <c r="N38" s="251"/>
      <c r="O38" s="131"/>
    </row>
    <row r="39" spans="1:16" ht="42.9" customHeight="1" thickBot="1" x14ac:dyDescent="0.35">
      <c r="A39" s="10"/>
      <c r="B39" s="11"/>
      <c r="C39" s="11"/>
      <c r="D39" s="11"/>
      <c r="E39" s="11"/>
      <c r="F39" s="11"/>
      <c r="G39" s="11"/>
      <c r="H39" s="10"/>
      <c r="I39" s="237" t="s">
        <v>2676</v>
      </c>
      <c r="J39" s="237"/>
      <c r="K39" s="237"/>
      <c r="L39" s="237"/>
      <c r="M39" s="237"/>
      <c r="N39" s="23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6"/>
    </row>
    <row r="42" spans="1:16" ht="8.25" customHeight="1" thickBot="1" x14ac:dyDescent="0.35"/>
    <row r="43" spans="1:16" s="19" customFormat="1" ht="31.5" customHeight="1" thickBot="1" x14ac:dyDescent="0.35">
      <c r="A43" s="186" t="s">
        <v>4</v>
      </c>
      <c r="B43" s="187"/>
      <c r="C43" s="187"/>
      <c r="D43" s="187"/>
      <c r="E43" s="187"/>
      <c r="F43" s="187"/>
      <c r="G43" s="187"/>
      <c r="H43" s="187"/>
      <c r="I43" s="187"/>
      <c r="J43" s="187"/>
      <c r="K43" s="187"/>
      <c r="L43" s="187"/>
      <c r="M43" s="187"/>
      <c r="N43" s="187"/>
      <c r="O43" s="188"/>
      <c r="P43" s="76"/>
    </row>
    <row r="44" spans="1:16" ht="15" customHeight="1" x14ac:dyDescent="0.3">
      <c r="A44" s="189" t="s">
        <v>2655</v>
      </c>
      <c r="B44" s="190"/>
      <c r="C44" s="190"/>
      <c r="D44" s="190"/>
      <c r="E44" s="190"/>
      <c r="F44" s="190"/>
      <c r="G44" s="190"/>
      <c r="H44" s="190"/>
      <c r="I44" s="190"/>
      <c r="J44" s="190"/>
      <c r="K44" s="190"/>
      <c r="L44" s="190"/>
      <c r="M44" s="190"/>
      <c r="N44" s="190"/>
      <c r="O44" s="191"/>
    </row>
    <row r="45" spans="1:16" x14ac:dyDescent="0.3">
      <c r="A45" s="192"/>
      <c r="B45" s="193"/>
      <c r="C45" s="193"/>
      <c r="D45" s="193"/>
      <c r="E45" s="193"/>
      <c r="F45" s="193"/>
      <c r="G45" s="193"/>
      <c r="H45" s="193"/>
      <c r="I45" s="193"/>
      <c r="J45" s="193"/>
      <c r="K45" s="193"/>
      <c r="L45" s="193"/>
      <c r="M45" s="193"/>
      <c r="N45" s="193"/>
      <c r="O45" s="19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20" t="s">
        <v>2677</v>
      </c>
      <c r="C48" s="122" t="s">
        <v>31</v>
      </c>
      <c r="D48" s="119" t="s">
        <v>2683</v>
      </c>
      <c r="E48" s="175">
        <v>41508</v>
      </c>
      <c r="F48" s="175">
        <v>41988</v>
      </c>
      <c r="G48" s="158">
        <f>IF(AND(E48&lt;&gt;"",F48&lt;&gt;""),((F48-E48)/30),"")</f>
        <v>16</v>
      </c>
      <c r="H48" s="177" t="s">
        <v>2684</v>
      </c>
      <c r="I48" s="119" t="s">
        <v>453</v>
      </c>
      <c r="J48" s="119" t="s">
        <v>984</v>
      </c>
      <c r="K48" s="121">
        <v>869179274</v>
      </c>
      <c r="L48" s="122"/>
      <c r="M48" s="117"/>
      <c r="N48" s="122" t="s">
        <v>27</v>
      </c>
      <c r="O48" s="122" t="s">
        <v>1148</v>
      </c>
      <c r="P48" s="78"/>
    </row>
    <row r="49" spans="1:16" s="6" customFormat="1" ht="24.75" customHeight="1" x14ac:dyDescent="0.3">
      <c r="A49" s="141">
        <v>2</v>
      </c>
      <c r="B49" s="120" t="s">
        <v>2685</v>
      </c>
      <c r="C49" s="122" t="s">
        <v>31</v>
      </c>
      <c r="D49" s="119"/>
      <c r="E49" s="175">
        <v>41304</v>
      </c>
      <c r="F49" s="175">
        <v>41445</v>
      </c>
      <c r="G49" s="158">
        <f t="shared" ref="G49:G50" si="2">IF(AND(E49&lt;&gt;"",F49&lt;&gt;""),((F49-E49)/30),"")</f>
        <v>4.7</v>
      </c>
      <c r="H49" s="120" t="s">
        <v>2686</v>
      </c>
      <c r="I49" s="119" t="s">
        <v>453</v>
      </c>
      <c r="J49" s="119" t="s">
        <v>975</v>
      </c>
      <c r="K49" s="121">
        <v>15000000</v>
      </c>
      <c r="L49" s="122"/>
      <c r="M49" s="117"/>
      <c r="N49" s="122" t="s">
        <v>2634</v>
      </c>
      <c r="O49" s="122" t="s">
        <v>1148</v>
      </c>
      <c r="P49" s="78"/>
    </row>
    <row r="50" spans="1:16" s="6" customFormat="1" ht="24.75" customHeight="1" x14ac:dyDescent="0.3">
      <c r="A50" s="141">
        <v>3</v>
      </c>
      <c r="B50" s="120"/>
      <c r="C50" s="122"/>
      <c r="D50" s="119"/>
      <c r="E50" s="175"/>
      <c r="F50" s="175"/>
      <c r="G50" s="158" t="str">
        <f t="shared" si="2"/>
        <v/>
      </c>
      <c r="H50" s="177"/>
      <c r="I50" s="119"/>
      <c r="J50" s="119"/>
      <c r="K50" s="121"/>
      <c r="L50" s="122"/>
      <c r="M50" s="117"/>
      <c r="N50" s="122"/>
      <c r="O50" s="122"/>
      <c r="P50" s="78"/>
    </row>
    <row r="51" spans="1:16" s="6" customFormat="1" ht="24.75" customHeight="1" outlineLevel="1" x14ac:dyDescent="0.3">
      <c r="A51" s="141">
        <v>4</v>
      </c>
      <c r="B51" s="120"/>
      <c r="C51" s="122"/>
      <c r="D51" s="119"/>
      <c r="E51" s="175"/>
      <c r="F51" s="175"/>
      <c r="G51" s="158" t="str">
        <f t="shared" ref="G51:G107" si="3">IF(AND(E51&lt;&gt;"",F51&lt;&gt;""),((F51-E51)/30),"")</f>
        <v/>
      </c>
      <c r="H51" s="177"/>
      <c r="I51" s="119"/>
      <c r="J51" s="119"/>
      <c r="K51" s="121"/>
      <c r="L51" s="122"/>
      <c r="M51" s="117"/>
      <c r="N51" s="122"/>
      <c r="O51" s="122"/>
      <c r="P51" s="78"/>
    </row>
    <row r="52" spans="1:16" s="7" customFormat="1" ht="24.75" customHeight="1" outlineLevel="1" x14ac:dyDescent="0.3">
      <c r="A52" s="142">
        <v>5</v>
      </c>
      <c r="B52" s="120"/>
      <c r="C52" s="122"/>
      <c r="D52" s="119"/>
      <c r="E52" s="175"/>
      <c r="F52" s="175"/>
      <c r="G52" s="158" t="str">
        <f t="shared" si="3"/>
        <v/>
      </c>
      <c r="H52" s="176"/>
      <c r="I52" s="119"/>
      <c r="J52" s="119"/>
      <c r="K52" s="121"/>
      <c r="L52" s="122"/>
      <c r="M52" s="117"/>
      <c r="N52" s="122"/>
      <c r="O52" s="122"/>
      <c r="P52" s="79"/>
    </row>
    <row r="53" spans="1:16" s="7" customFormat="1" ht="24.75" customHeight="1" outlineLevel="1" x14ac:dyDescent="0.3">
      <c r="A53" s="142">
        <v>6</v>
      </c>
      <c r="B53" s="120"/>
      <c r="C53" s="122"/>
      <c r="D53" s="110"/>
      <c r="E53" s="175"/>
      <c r="F53" s="175"/>
      <c r="G53" s="158" t="str">
        <f t="shared" si="3"/>
        <v/>
      </c>
      <c r="H53" s="177"/>
      <c r="I53" s="119"/>
      <c r="J53" s="113"/>
      <c r="K53" s="116"/>
      <c r="L53" s="115"/>
      <c r="M53" s="117"/>
      <c r="N53" s="115"/>
      <c r="O53" s="115"/>
      <c r="P53" s="79"/>
    </row>
    <row r="54" spans="1:16" s="7" customFormat="1" ht="24.75" customHeight="1" outlineLevel="1" x14ac:dyDescent="0.3">
      <c r="A54" s="142">
        <v>7</v>
      </c>
      <c r="B54" s="120"/>
      <c r="C54" s="122"/>
      <c r="D54" s="110"/>
      <c r="E54" s="178"/>
      <c r="F54" s="178"/>
      <c r="G54" s="158" t="str">
        <f t="shared" si="3"/>
        <v/>
      </c>
      <c r="H54" s="179"/>
      <c r="I54" s="113"/>
      <c r="J54" s="113"/>
      <c r="K54" s="118"/>
      <c r="L54" s="115"/>
      <c r="M54" s="117"/>
      <c r="N54" s="115"/>
      <c r="O54" s="115"/>
      <c r="P54" s="79"/>
    </row>
    <row r="55" spans="1:16" s="7" customFormat="1" ht="24.75" customHeight="1" outlineLevel="1" x14ac:dyDescent="0.3">
      <c r="A55" s="142">
        <v>8</v>
      </c>
      <c r="B55" s="120"/>
      <c r="C55" s="122"/>
      <c r="D55" s="110"/>
      <c r="E55" s="178"/>
      <c r="F55" s="178"/>
      <c r="G55" s="158" t="str">
        <f t="shared" si="3"/>
        <v/>
      </c>
      <c r="H55" s="177"/>
      <c r="I55" s="119"/>
      <c r="J55" s="119"/>
      <c r="K55" s="118"/>
      <c r="L55" s="115"/>
      <c r="M55" s="117"/>
      <c r="N55" s="115"/>
      <c r="O55" s="115"/>
      <c r="P55" s="79"/>
    </row>
    <row r="56" spans="1:16" s="7" customFormat="1" ht="24.75" customHeight="1" outlineLevel="1" x14ac:dyDescent="0.3">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3">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3">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3">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3">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6" t="s">
        <v>2633</v>
      </c>
      <c r="B109" s="187"/>
      <c r="C109" s="187"/>
      <c r="D109" s="187"/>
      <c r="E109" s="187"/>
      <c r="F109" s="187"/>
      <c r="G109" s="187"/>
      <c r="H109" s="187"/>
      <c r="I109" s="187"/>
      <c r="J109" s="187"/>
      <c r="K109" s="187"/>
      <c r="L109" s="187"/>
      <c r="M109" s="187"/>
      <c r="N109" s="187"/>
      <c r="O109" s="188"/>
      <c r="P109" s="76"/>
    </row>
    <row r="110" spans="1:16" ht="15" customHeight="1" x14ac:dyDescent="0.3">
      <c r="A110" s="189" t="s">
        <v>2656</v>
      </c>
      <c r="B110" s="190"/>
      <c r="C110" s="190"/>
      <c r="D110" s="190"/>
      <c r="E110" s="190"/>
      <c r="F110" s="190"/>
      <c r="G110" s="190"/>
      <c r="H110" s="190"/>
      <c r="I110" s="190"/>
      <c r="J110" s="190"/>
      <c r="K110" s="190"/>
      <c r="L110" s="190"/>
      <c r="M110" s="190"/>
      <c r="N110" s="190"/>
      <c r="O110" s="191"/>
    </row>
    <row r="111" spans="1:16" ht="15" thickBot="1" x14ac:dyDescent="0.35">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5">
      <c r="I112" s="200" t="s">
        <v>9</v>
      </c>
      <c r="J112" s="201"/>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80">
        <v>13005092020</v>
      </c>
      <c r="E114" s="143">
        <v>44170</v>
      </c>
      <c r="F114" s="143">
        <v>44773</v>
      </c>
      <c r="G114" s="158">
        <f>IF(AND(E114&lt;&gt;"",F114&lt;&gt;""),((F114-E114)/30),"")</f>
        <v>20.100000000000001</v>
      </c>
      <c r="H114" s="180" t="s">
        <v>2678</v>
      </c>
      <c r="I114" s="119" t="s">
        <v>208</v>
      </c>
      <c r="J114" s="119" t="s">
        <v>210</v>
      </c>
      <c r="K114" s="121">
        <v>1659174977</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3">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9" t="s">
        <v>2643</v>
      </c>
      <c r="J167" s="220"/>
      <c r="K167" s="220"/>
      <c r="L167" s="220"/>
      <c r="M167" s="220"/>
      <c r="N167" s="220"/>
      <c r="O167" s="221"/>
      <c r="U167" s="51"/>
    </row>
    <row r="168" spans="1:28" x14ac:dyDescent="0.3">
      <c r="A168" s="9"/>
      <c r="B168" s="238" t="s">
        <v>2658</v>
      </c>
      <c r="C168" s="238"/>
      <c r="D168" s="238"/>
      <c r="E168" s="8"/>
      <c r="F168" s="5"/>
      <c r="H168" s="81" t="s">
        <v>2657</v>
      </c>
      <c r="I168" s="219"/>
      <c r="J168" s="220"/>
      <c r="K168" s="220"/>
      <c r="L168" s="220"/>
      <c r="M168" s="220"/>
      <c r="N168" s="220"/>
      <c r="O168" s="22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2668</v>
      </c>
      <c r="B172" s="209"/>
      <c r="C172" s="209"/>
      <c r="D172" s="209"/>
      <c r="E172" s="209"/>
      <c r="F172" s="209"/>
      <c r="G172" s="209"/>
      <c r="H172" s="209"/>
      <c r="I172" s="209"/>
      <c r="J172" s="209"/>
      <c r="K172" s="209"/>
      <c r="L172" s="209"/>
      <c r="M172" s="209"/>
      <c r="N172" s="209"/>
      <c r="O172" s="210"/>
      <c r="P172" s="76"/>
    </row>
    <row r="173" spans="1:28" ht="15" customHeight="1" x14ac:dyDescent="0.3">
      <c r="A173" s="202" t="s">
        <v>2674</v>
      </c>
      <c r="B173" s="203"/>
      <c r="C173" s="203"/>
      <c r="D173" s="203"/>
      <c r="E173" s="203"/>
      <c r="F173" s="203"/>
      <c r="G173" s="203"/>
      <c r="H173" s="203"/>
      <c r="I173" s="203"/>
      <c r="J173" s="203"/>
      <c r="K173" s="203"/>
      <c r="L173" s="203"/>
      <c r="M173" s="203"/>
      <c r="N173" s="203"/>
      <c r="O173" s="204"/>
    </row>
    <row r="174" spans="1:28" ht="24" thickBot="1" x14ac:dyDescent="0.35">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9" t="s">
        <v>2669</v>
      </c>
      <c r="C176" s="229"/>
      <c r="D176" s="229"/>
      <c r="E176" s="229"/>
      <c r="F176" s="229"/>
      <c r="G176" s="229"/>
      <c r="H176" s="20"/>
      <c r="I176" s="182" t="s">
        <v>2675</v>
      </c>
      <c r="J176" s="183"/>
      <c r="K176" s="183"/>
      <c r="L176" s="183"/>
      <c r="M176" s="183"/>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4" x14ac:dyDescent="0.3">
      <c r="A178" s="9"/>
      <c r="B178" s="233"/>
      <c r="C178" s="234"/>
      <c r="D178" s="235"/>
      <c r="E178" s="16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2"/>
      <c r="Z178" s="163" t="str">
        <f>IF(Y178&gt;0,SUM(E180+Y178),"")</f>
        <v/>
      </c>
      <c r="AA178" s="19"/>
      <c r="AB178" s="19"/>
    </row>
    <row r="179" spans="1:28" ht="23.4" x14ac:dyDescent="0.3">
      <c r="A179" s="9"/>
      <c r="B179" s="195" t="s">
        <v>2669</v>
      </c>
      <c r="C179" s="195"/>
      <c r="D179" s="195"/>
      <c r="E179" s="169">
        <v>0.02</v>
      </c>
      <c r="F179" s="168">
        <v>0</v>
      </c>
      <c r="G179" s="163" t="str">
        <f>IF(F179&gt;0,SUM(E179+F179),"")</f>
        <v/>
      </c>
      <c r="H179" s="5"/>
      <c r="I179" s="195" t="s">
        <v>2671</v>
      </c>
      <c r="J179" s="195"/>
      <c r="K179" s="195"/>
      <c r="L179" s="195"/>
      <c r="M179" s="170"/>
      <c r="O179" s="8"/>
      <c r="Q179" s="19"/>
      <c r="R179" s="157" t="str">
        <f>IF(M179&gt;0,SUM(L179+M179),"")</f>
        <v/>
      </c>
      <c r="T179" s="19"/>
      <c r="U179" s="241" t="s">
        <v>1166</v>
      </c>
      <c r="V179" s="241"/>
      <c r="W179" s="241"/>
      <c r="X179" s="24">
        <v>0.02</v>
      </c>
      <c r="Y179" s="162"/>
      <c r="Z179" s="163" t="str">
        <f>IF(Y179&gt;0,SUM(E181+Y179),"")</f>
        <v/>
      </c>
      <c r="AA179" s="19"/>
      <c r="AB179" s="19"/>
    </row>
    <row r="180" spans="1:28" ht="23.4" hidden="1" x14ac:dyDescent="0.3">
      <c r="A180" s="9"/>
      <c r="B180" s="181"/>
      <c r="C180" s="181"/>
      <c r="D180" s="181"/>
      <c r="E180" s="167"/>
      <c r="H180" s="5"/>
      <c r="I180" s="181"/>
      <c r="J180" s="181"/>
      <c r="K180" s="181"/>
      <c r="L180" s="181"/>
      <c r="M180" s="5"/>
      <c r="O180" s="8"/>
      <c r="Q180" s="19"/>
      <c r="R180" s="157" t="str">
        <f>IF(S180&gt;0,SUM(L180+S180),"")</f>
        <v/>
      </c>
      <c r="S180" s="162"/>
      <c r="T180" s="19"/>
      <c r="U180" s="241" t="s">
        <v>1167</v>
      </c>
      <c r="V180" s="241"/>
      <c r="W180" s="241"/>
      <c r="X180" s="24">
        <v>0.03</v>
      </c>
      <c r="Y180" s="162"/>
      <c r="Z180" s="163" t="str">
        <f>IF(Y180&gt;0,SUM(E182+Y180),"")</f>
        <v/>
      </c>
      <c r="AA180" s="19"/>
      <c r="AB180" s="19"/>
    </row>
    <row r="181" spans="1:28" ht="23.4" hidden="1" x14ac:dyDescent="0.3">
      <c r="A181" s="9"/>
      <c r="B181" s="181"/>
      <c r="C181" s="181"/>
      <c r="D181" s="181"/>
      <c r="E181" s="167"/>
      <c r="H181" s="5"/>
      <c r="I181" s="181"/>
      <c r="J181" s="181"/>
      <c r="K181" s="181"/>
      <c r="L181" s="181"/>
      <c r="M181" s="5"/>
      <c r="O181" s="8"/>
      <c r="Q181" s="19"/>
      <c r="R181" s="157" t="str">
        <f>IF(S181&gt;0,SUM(L181+S181),"")</f>
        <v/>
      </c>
      <c r="S181" s="162"/>
      <c r="T181" s="19"/>
      <c r="U181" s="19"/>
      <c r="V181" s="19"/>
      <c r="W181" s="19"/>
      <c r="X181" s="19"/>
      <c r="Y181" s="19"/>
      <c r="Z181" s="19"/>
      <c r="AA181" s="19"/>
      <c r="AB181" s="19"/>
    </row>
    <row r="182" spans="1:28" ht="23.4" hidden="1" x14ac:dyDescent="0.3">
      <c r="A182" s="9"/>
      <c r="B182" s="181"/>
      <c r="C182" s="181"/>
      <c r="D182" s="181"/>
      <c r="E182" s="167"/>
      <c r="H182" s="5"/>
      <c r="I182" s="181"/>
      <c r="J182" s="181"/>
      <c r="K182" s="181"/>
      <c r="L182" s="18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81"/>
      <c r="J183" s="181"/>
      <c r="K183" s="181"/>
      <c r="L183" s="181"/>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v>
      </c>
      <c r="K185" s="240" t="s">
        <v>2628</v>
      </c>
      <c r="L185" s="240"/>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6"/>
    </row>
    <row r="189" spans="1:28" ht="15" customHeight="1" x14ac:dyDescent="0.3">
      <c r="A189" s="202" t="s">
        <v>19</v>
      </c>
      <c r="B189" s="203"/>
      <c r="C189" s="203"/>
      <c r="D189" s="203"/>
      <c r="E189" s="203"/>
      <c r="F189" s="203"/>
      <c r="G189" s="203"/>
      <c r="H189" s="203"/>
      <c r="I189" s="203"/>
      <c r="J189" s="203"/>
      <c r="K189" s="203"/>
      <c r="L189" s="203"/>
      <c r="M189" s="203"/>
      <c r="N189" s="203"/>
      <c r="O189" s="204"/>
    </row>
    <row r="190" spans="1:28" ht="15" thickBot="1" x14ac:dyDescent="0.35">
      <c r="A190" s="205"/>
      <c r="B190" s="206"/>
      <c r="C190" s="206"/>
      <c r="D190" s="206"/>
      <c r="E190" s="206"/>
      <c r="F190" s="206"/>
      <c r="G190" s="206"/>
      <c r="H190" s="206"/>
      <c r="I190" s="206"/>
      <c r="J190" s="206"/>
      <c r="K190" s="206"/>
      <c r="L190" s="206"/>
      <c r="M190" s="206"/>
      <c r="N190" s="206"/>
      <c r="O190" s="207"/>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9" t="s">
        <v>2636</v>
      </c>
      <c r="C192" s="199"/>
      <c r="E192" s="5" t="s">
        <v>20</v>
      </c>
      <c r="H192" s="26" t="s">
        <v>24</v>
      </c>
      <c r="J192" s="5" t="s">
        <v>2637</v>
      </c>
      <c r="K192" s="5"/>
      <c r="M192" s="5"/>
      <c r="N192" s="5"/>
      <c r="O192" s="8"/>
      <c r="Q192" s="152"/>
      <c r="R192" s="153"/>
      <c r="S192" s="153"/>
      <c r="T192" s="152"/>
    </row>
    <row r="193" spans="1:18" x14ac:dyDescent="0.3">
      <c r="A193" s="9"/>
      <c r="C193" s="123">
        <v>42424</v>
      </c>
      <c r="D193" s="5"/>
      <c r="E193" s="124">
        <v>122</v>
      </c>
      <c r="F193" s="5"/>
      <c r="G193" s="5"/>
      <c r="H193" s="145" t="s">
        <v>2679</v>
      </c>
      <c r="J193" s="5"/>
      <c r="K193" s="125">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9" t="s">
        <v>2659</v>
      </c>
      <c r="C199" s="239"/>
      <c r="D199" s="239"/>
      <c r="E199" s="239"/>
      <c r="F199" s="239"/>
      <c r="G199" s="239"/>
      <c r="H199" s="239"/>
      <c r="I199" s="239"/>
      <c r="J199" s="239"/>
      <c r="K199" s="239"/>
      <c r="L199" s="239"/>
      <c r="M199" s="239"/>
      <c r="N199" s="239"/>
      <c r="O199" s="8"/>
    </row>
    <row r="200" spans="1:18" x14ac:dyDescent="0.3">
      <c r="A200" s="9"/>
      <c r="B200" s="196"/>
      <c r="C200" s="196"/>
      <c r="D200" s="196"/>
      <c r="E200" s="196"/>
      <c r="F200" s="196"/>
      <c r="G200" s="196"/>
      <c r="H200" s="196"/>
      <c r="I200" s="196"/>
      <c r="J200" s="196"/>
      <c r="K200" s="196"/>
      <c r="L200" s="196"/>
      <c r="M200" s="196"/>
      <c r="N200" s="196"/>
      <c r="O200" s="8"/>
    </row>
    <row r="201" spans="1:18" x14ac:dyDescent="0.3">
      <c r="A201" s="9"/>
      <c r="B201" s="197" t="s">
        <v>2648</v>
      </c>
      <c r="C201" s="198"/>
      <c r="D201" s="198"/>
      <c r="E201" s="198"/>
      <c r="F201" s="198"/>
      <c r="G201" s="198"/>
      <c r="H201" s="198"/>
      <c r="I201" s="198"/>
      <c r="J201" s="198"/>
      <c r="K201" s="198"/>
      <c r="L201" s="198"/>
      <c r="M201" s="198"/>
      <c r="N201" s="19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2680</v>
      </c>
      <c r="J211" s="27" t="s">
        <v>2622</v>
      </c>
      <c r="K211" s="146" t="s">
        <v>2680</v>
      </c>
      <c r="L211" s="21"/>
      <c r="M211" s="21"/>
      <c r="N211" s="21"/>
      <c r="O211" s="8"/>
    </row>
    <row r="212" spans="1:15" x14ac:dyDescent="0.3">
      <c r="A212" s="9"/>
      <c r="B212" s="27" t="s">
        <v>2619</v>
      </c>
      <c r="C212" s="145" t="s">
        <v>2679</v>
      </c>
      <c r="D212" s="21"/>
      <c r="G212" s="27" t="s">
        <v>2621</v>
      </c>
      <c r="H212" s="146" t="s">
        <v>2681</v>
      </c>
      <c r="J212" s="27" t="s">
        <v>2623</v>
      </c>
      <c r="K212" s="145"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2020-12-27T21:41:37Z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