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P8" i="7"/>
  <c r="O9" i="7"/>
  <c r="P9" i="7" s="1"/>
  <c r="O8" i="7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C25" i="5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<sst xmlns="http://schemas.openxmlformats.org/spreadsheetml/2006/main" count="305" uniqueCount="212">
  <si>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</si>
  <si>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</si>
  <si>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</si>
  <si>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</si>
  <si>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</si>
  <si>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</si>
  <si>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</si>
  <si>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</si>
  <si>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</si>
  <si>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</si>
  <si>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</si>
  <si>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</si>
  <si>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</si>
  <si>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</si>
  <si>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</si>
  <si>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</si>
  <si>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</si>
  <si>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</si>
  <si>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</si>
  <si>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</si>
  <si>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</si>
  <si>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</si>
  <si>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</si>
  <si>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</si>
  <si>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</si>
  <si>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</si>
  <si>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</si>
  <si>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</si>
  <si>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</si>
  <si>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</si>
  <si>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</si>
  <si>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</si>
  <si>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</si>
  <si>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</si>
  <si>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</si>
  <si>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</si>
  <si>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</si>
  <si>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</si>
  <si>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</si>
  <si>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</si>
  <si>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</si>
  <si>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</si>
  <si>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</si>
  <si>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</si>
  <si>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</si>
  <si>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</si>
  <si>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</si>
  <si>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</si>
  <si>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</si>
  <si>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</si>
  <si>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</si>
  <si>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</si>
  <si>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</si>
  <si>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</si>
  <si>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</si>
  <si>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</si>
  <si>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</si>
  <si>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</si>
  <si>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</si>
  <si>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</si>
  <si>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</si>
  <si>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</si>
  <si>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</si>
  <si>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</si>
  <si>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</si>
  <si>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</si>
  <si>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</si>
  <si>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</si>
  <si>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</si>
  <si>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</si>
  <si>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</si>
  <si>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</si>
  <si>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</si>
  <si>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</si>
  <si>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</si>
  <si>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</si>
  <si>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</si>
  <si>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</si>
  <si>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</si>
  <si>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</si>
  <si>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</si>
  <si>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</si>
  <si>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</si>
  <si>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</si>
  <si>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</si>
  <si>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</si>
  <si>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</si>
  <si>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</si>
  <si>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</si>
  <si>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</si>
  <si>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</si>
  <si>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</si>
  <si>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</si>
  <si>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</si>
  <si>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</si>
  <si>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</si>
  <si>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</si>
  <si>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</si>
  <si>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</si>
  <si>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</si>
  <si>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</si>
  <si>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</si>
  <si>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</si>
  <si>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</si>
  <si>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</si>
  <si>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</si>
  <si>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</si>
  <si>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</si>
  <si>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</si>
  <si>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</si>
  <si>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</si>
  <si>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</si>
  <si>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</si>
  <si>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</si>
  <si>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</si>
  <si>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</si>
  <si>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</si>
  <si>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</si>
  <si>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</si>
  <si>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</si>
  <si>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</si>
  <si>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</si>
  <si>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</si>
  <si>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</si>
  <si>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</si>
  <si>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</si>
  <si>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</si>
  <si>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</si>
  <si>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</si>
  <si>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</si>
  <si>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</si>
  <si>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</si>
  <si>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</si>
  <si>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</si>
  <si>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</si>
  <si>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</si>
  <si>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</si>
  <si>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</si>
  <si>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</si>
  <si>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</si>
  <si>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</si>
  <si>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</si>
  <si>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</si>
  <si>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</si>
  <si>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</si>
  <si>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</si>
  <si>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</si>
  <si>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</si>
  <si>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</si>
  <si>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</si>
  <si>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</si>
  <si>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</si>
  <si>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</si>
  <si>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</si>
  <si>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</si>
  <si>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</si>
  <si>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</si>
  <si>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</si>
  <si>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</si>
  <si>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</si>
  <si>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</si>
  <si>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</si>
  <si>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</si>
  <si>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CHOCÓ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</si>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</sst>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G29" sqref="G29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197</v>
      </c>
      <c r="B3" s="146"/>
      <c r="C3" s="5">
        <v>11</v>
      </c>
      <c r="D3" s="6"/>
      <c r="E3" s="6"/>
      <c r="F3" s="6"/>
    </row>
    <row r="4" spans="1:17">
      <c r="A4" s="151" t="s">
        <v>182</v>
      </c>
      <c r="B4" s="151" t="s">
        <v>160</v>
      </c>
      <c r="C4" s="150" t="s">
        <v>186</v>
      </c>
      <c r="D4" s="150"/>
      <c r="E4" s="150"/>
      <c r="F4" s="150"/>
      <c r="G4" s="149" t="s">
        <v>211</v>
      </c>
      <c r="H4" s="149"/>
      <c r="I4" s="149"/>
      <c r="J4" s="149"/>
      <c r="L4" s="7" t="s">
        <v>189</v>
      </c>
      <c r="M4" s="152" t="s">
        <v>187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210</v>
      </c>
      <c r="M5" s="144" t="s">
        <v>184</v>
      </c>
      <c r="N5" s="145"/>
    </row>
    <row r="6" spans="1:17" ht="25.5">
      <c r="A6" s="151"/>
      <c r="B6" s="151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8"/>
      <c r="M6" s="14" t="s">
        <v>185</v>
      </c>
      <c r="N6" s="14" t="s">
        <v>188</v>
      </c>
    </row>
    <row r="7" spans="1:17">
      <c r="A7" s="15">
        <v>5</v>
      </c>
      <c r="B7" s="16" t="s">
        <v>163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4361497.92</v>
      </c>
      <c r="F7" s="19">
        <f t="shared" ref="F7" si="0">+D7+E7</f>
        <v>34619257.920000002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47976477.119999997</v>
      </c>
      <c r="J7" s="123">
        <f t="shared" ref="J7" si="4">+G7+H7+I7</f>
        <v>382952535.12</v>
      </c>
      <c r="K7" s="21"/>
      <c r="L7" s="22">
        <f t="shared" ref="L7" si="5">ROUND(D7/15/30,)</f>
        <v>67239</v>
      </c>
      <c r="M7" s="20">
        <f>+'FASE II'!N15</f>
        <v>149547.76</v>
      </c>
      <c r="N7" s="20">
        <f>+'FASE II'!O15</f>
        <v>53477.599999999999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I22" sqref="H22:I22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208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60" t="s">
        <v>165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209</v>
      </c>
      <c r="B9" s="164" t="s">
        <v>165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54" t="s">
        <v>116</v>
      </c>
      <c r="C10" s="15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54" t="s">
        <v>117</v>
      </c>
      <c r="C11" s="15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54" t="s">
        <v>128</v>
      </c>
      <c r="C12" s="15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54" t="s">
        <v>168</v>
      </c>
      <c r="C13" s="15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54" t="s">
        <v>169</v>
      </c>
      <c r="C14" s="154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5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/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129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184</v>
      </c>
      <c r="B23" s="156" t="s">
        <v>160</v>
      </c>
      <c r="C23" s="149" t="s">
        <v>164</v>
      </c>
      <c r="D23" s="149"/>
      <c r="E23" s="149"/>
    </row>
    <row r="24" spans="1:12">
      <c r="A24" s="149"/>
      <c r="B24" s="157"/>
      <c r="C24" s="42" t="s">
        <v>159</v>
      </c>
      <c r="D24" s="42" t="s">
        <v>110</v>
      </c>
      <c r="E24" s="42" t="s">
        <v>109</v>
      </c>
    </row>
    <row r="25" spans="1:12">
      <c r="A25" s="149"/>
      <c r="B25" s="16" t="s">
        <v>163</v>
      </c>
      <c r="C25" s="43">
        <f>+'FASE II'!P15</f>
        <v>1794573.12</v>
      </c>
      <c r="D25" s="43">
        <f>+'FASE II'!Q15</f>
        <v>2566924.7999999998</v>
      </c>
      <c r="E25" s="43">
        <f t="shared" ref="E25" si="1">+C25+D25</f>
        <v>4361497.92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191</v>
      </c>
      <c r="C8" s="151" t="s">
        <v>207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191</v>
      </c>
      <c r="C24" s="127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131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132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9" t="s">
        <v>191</v>
      </c>
      <c r="C41" s="126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191</v>
      </c>
      <c r="C47" s="126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135</v>
      </c>
      <c r="B57" s="119" t="s">
        <v>191</v>
      </c>
      <c r="C57" s="126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166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topLeftCell="A37" zoomScale="130" zoomScaleNormal="100" zoomScaleSheetLayoutView="130" workbookViewId="0">
      <selection activeCell="A56" sqref="A56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191</v>
      </c>
      <c r="C10" s="126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9" t="s">
        <v>191</v>
      </c>
      <c r="C30" s="126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171</v>
      </c>
      <c r="B49" s="119" t="s">
        <v>191</v>
      </c>
      <c r="C49" s="126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9" t="s">
        <v>191</v>
      </c>
      <c r="C59" s="126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9" t="s">
        <v>191</v>
      </c>
      <c r="C65" s="126" t="s">
        <v>207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191</v>
      </c>
      <c r="C75" s="126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191</v>
      </c>
      <c r="C87" s="126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149</v>
      </c>
      <c r="B93" s="119" t="s">
        <v>191</v>
      </c>
      <c r="C93" s="126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192</v>
      </c>
      <c r="B8" s="138">
        <v>0.03</v>
      </c>
    </row>
    <row r="9" spans="1:16" ht="12.75" customHeight="1">
      <c r="A9" s="98" t="s">
        <v>27</v>
      </c>
      <c r="B9" s="188" t="s">
        <v>151</v>
      </c>
      <c r="C9" s="188"/>
      <c r="D9" s="188"/>
      <c r="E9" s="193" t="s">
        <v>194</v>
      </c>
      <c r="F9" s="195" t="s">
        <v>204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O29" sqref="O29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156</v>
      </c>
      <c r="B3" s="5"/>
    </row>
    <row r="5" spans="1:64">
      <c r="A5" s="160" t="s">
        <v>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61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157</v>
      </c>
      <c r="O7" s="124" t="s">
        <v>158</v>
      </c>
      <c r="P7" s="124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159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99" t="s">
        <v>203</v>
      </c>
      <c r="O13" s="199"/>
      <c r="P13" s="197" t="s">
        <v>200</v>
      </c>
      <c r="Q13" s="197"/>
      <c r="R13" s="197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0" t="s">
        <v>163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112">
        <v>149547.76</v>
      </c>
      <c r="O15" s="112">
        <v>53477.599999999999</v>
      </c>
      <c r="P15" s="113">
        <f t="shared" ref="P15" si="2">+N15*$O$8</f>
        <v>1794573.12</v>
      </c>
      <c r="Q15" s="113">
        <f t="shared" ref="Q15" si="3">+O15*$O$9</f>
        <v>2566924.7999999998</v>
      </c>
      <c r="R15" s="113">
        <f t="shared" ref="R15" si="4">+P15+Q15</f>
        <v>4361497.92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2015-09-03T16:22:21Z</dcterms:modified>
</cp:coreProperties>
</file>