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icbf.gov.co\fs_dpc\DPC\Monitoreo Plan Anticorrupción\Comp 3. Rendición de Cuentas\"/>
    </mc:Choice>
  </mc:AlternateContent>
  <xr:revisionPtr revIDLastSave="0" documentId="13_ncr:1_{96CD2A3D-9514-4B1E-BB6C-883BF5ADF6D9}" xr6:coauthVersionLast="45" xr6:coauthVersionMax="45" xr10:uidLastSave="{00000000-0000-0000-0000-000000000000}"/>
  <bookViews>
    <workbookView xWindow="-109" yWindow="-109" windowWidth="26301" windowHeight="14305" xr2:uid="{00000000-000D-0000-FFFF-FFFF00000000}"/>
  </bookViews>
  <sheets>
    <sheet name="PAAC 2019 RPC" sheetId="2" r:id="rId1"/>
  </sheets>
  <definedNames>
    <definedName name="_xlnm._FilterDatabase" localSheetId="0" hidden="1">'PAAC 2019 RPC'!$A$4:$XEX$24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12" i="2" l="1"/>
  <c r="AD24" i="2" l="1"/>
  <c r="AD23" i="2"/>
  <c r="AD22" i="2"/>
  <c r="AD18" i="2"/>
  <c r="AD17" i="2"/>
  <c r="AD16" i="2"/>
  <c r="AB20" i="2" l="1"/>
  <c r="Z20" i="2"/>
  <c r="AB24" i="2" l="1"/>
  <c r="AB23" i="2"/>
  <c r="AB22" i="2"/>
  <c r="AB18" i="2"/>
  <c r="AB17" i="2"/>
  <c r="AB16" i="2"/>
  <c r="AB12" i="2"/>
  <c r="AB11" i="2"/>
  <c r="Z12" i="2" l="1"/>
  <c r="Z24" i="2" l="1"/>
  <c r="Z23" i="2"/>
  <c r="Z18" i="2"/>
  <c r="Z17" i="2"/>
  <c r="Z16" i="2"/>
  <c r="Z15" i="2"/>
  <c r="Z22" i="2" l="1"/>
  <c r="Z11" i="2" l="1"/>
  <c r="X22" i="2" l="1"/>
  <c r="X20" i="2"/>
  <c r="V20" i="2"/>
  <c r="X18" i="2"/>
  <c r="X17" i="2"/>
  <c r="X16" i="2"/>
  <c r="X15" i="2"/>
  <c r="X11" i="2"/>
  <c r="V12" i="2" l="1"/>
  <c r="V11" i="2" l="1"/>
  <c r="V23" i="2" l="1"/>
  <c r="V22" i="2"/>
  <c r="V18" i="2"/>
  <c r="V17" i="2"/>
  <c r="V15" i="2"/>
  <c r="V16" i="2"/>
  <c r="T23" i="2" l="1"/>
  <c r="T18" i="2"/>
  <c r="T17" i="2"/>
  <c r="T16" i="2"/>
  <c r="T15" i="2"/>
  <c r="T11" i="2" l="1"/>
  <c r="T20" i="2"/>
  <c r="T12" i="2" l="1"/>
  <c r="R20" i="2" l="1"/>
  <c r="R12" i="2" l="1"/>
  <c r="P20" i="2" l="1"/>
  <c r="P12" i="2" l="1"/>
  <c r="N20" i="2" l="1"/>
  <c r="N12" i="2"/>
  <c r="J12" i="2"/>
  <c r="L12" i="2"/>
  <c r="L20" i="2"/>
  <c r="J20" i="2"/>
</calcChain>
</file>

<file path=xl/sharedStrings.xml><?xml version="1.0" encoding="utf-8"?>
<sst xmlns="http://schemas.openxmlformats.org/spreadsheetml/2006/main" count="343" uniqueCount="169">
  <si>
    <t>Componente 3 - Rendición de Cuentas 2019</t>
  </si>
  <si>
    <t>Subcomponente</t>
  </si>
  <si>
    <t>Actividades</t>
  </si>
  <si>
    <t>Meta o Producto</t>
  </si>
  <si>
    <t xml:space="preserve">Apoyo </t>
  </si>
  <si>
    <t>Responsable</t>
  </si>
  <si>
    <t xml:space="preserve">Periodicidad del Reporte </t>
  </si>
  <si>
    <t>I. Fase de alistamiento</t>
  </si>
  <si>
    <t xml:space="preserve">Subdirección de  Monitoreo y Evaluación </t>
  </si>
  <si>
    <t>Disponer los recursos para la logística de realización o divulgación de Rendición Pública de Cuentas y Mesas Públicas.</t>
  </si>
  <si>
    <t xml:space="preserve">Recursos para logística garantizados </t>
  </si>
  <si>
    <t>Dirección de Abastecimiento</t>
  </si>
  <si>
    <t>Subcomponente 1.
Información de calidad y en lenguaje comprensible</t>
  </si>
  <si>
    <t>1.1</t>
  </si>
  <si>
    <t>Generar boletín  de  análisis de PQRS</t>
  </si>
  <si>
    <t xml:space="preserve">Publicar boletín con análisis de PQRS </t>
  </si>
  <si>
    <t>Dirección de Servicios y Atención</t>
  </si>
  <si>
    <t>1.2</t>
  </si>
  <si>
    <t>2.1</t>
  </si>
  <si>
    <t>2.2</t>
  </si>
  <si>
    <t>Subcomponente 3.
Incentivos para motivar la cultura de la rendición y petición de cuentas</t>
  </si>
  <si>
    <t>3.1</t>
  </si>
  <si>
    <t>3.2</t>
  </si>
  <si>
    <t xml:space="preserve">Socializar y visibilizar la información </t>
  </si>
  <si>
    <t>Oficina Asesora de Comunicaciones</t>
  </si>
  <si>
    <t>3.3</t>
  </si>
  <si>
    <t>Subcomponente 4. Evaluación y retroalimentación a la gestión institucional</t>
  </si>
  <si>
    <t>4.1</t>
  </si>
  <si>
    <t>4.2</t>
  </si>
  <si>
    <t>4.3</t>
  </si>
  <si>
    <t>Definir directrices de Mesas Publicas y Rendición Publica de Cuentas 2019.</t>
  </si>
  <si>
    <t>Ajustar los instrumentos de acuerdo a las directrices definidas</t>
  </si>
  <si>
    <t>Socializar directrices de Mesas Publicas y Rendición Publica de Cuentas 2019.</t>
  </si>
  <si>
    <t>Realizar seguimiento a la gestión de los eventos de Rendición Pública de Cuentas y Mesas Públicas</t>
  </si>
  <si>
    <t>Realizar seguimiento a los compromisos adquiridos con las comunidades en el desarrollo de las mesas públicas.</t>
  </si>
  <si>
    <t>Identificar y documentar las debilidades y fortalezas de la entidad para promover la participación  en la implementación de los ejercicios de rendición de cuentas con base en fuentes externas. (FURAG_INT_EDI)</t>
  </si>
  <si>
    <t>Diagnosticar si los espacios de diálogo y  los canales de publicación y divulgación de información que empleó la entidad para ejecutar las actividades de rendición de cuentas en 2018, responde a las características de los ciudadanos, usuarios y grupos de interés</t>
  </si>
  <si>
    <t>Directores Regionales / Coordinadores CZ</t>
  </si>
  <si>
    <t>Producir la información que se utilizara en Rendición Pública de Cuentas y Mesas Publicas de cada Regional / CZ</t>
  </si>
  <si>
    <t>Convocar a las partes interesadas</t>
  </si>
  <si>
    <t xml:space="preserve">(4) Informe trimestral de Rendición de Cuentas y Mesas Públicas realizadas </t>
  </si>
  <si>
    <t>Realizar encuestas de evaluación del evento en cada una de las actividades de Rendición Pública de Cuentas y Mesas Públicas</t>
  </si>
  <si>
    <t>Directrices e instrumentos socializados</t>
  </si>
  <si>
    <t>Definir temática de la Mesa Publica</t>
  </si>
  <si>
    <t>Publicar en la pagina WEB la información correspondiente a cada Rendición Pública de Cuentas y Mesas Públicas.</t>
  </si>
  <si>
    <t>Fortalecer la temática Rendición de Cuentas en el Aula Virtual Estrategia de Transparencia, Participación y Buen Gobierno</t>
  </si>
  <si>
    <t>Aula virtual con información actualizada</t>
  </si>
  <si>
    <t xml:space="preserve">Único </t>
  </si>
  <si>
    <t>Trimestral</t>
  </si>
  <si>
    <t>Único</t>
  </si>
  <si>
    <t xml:space="preserve">Mensual </t>
  </si>
  <si>
    <t>Trimestral (a partir del corte junio)</t>
  </si>
  <si>
    <t>PROPUESTA 2019</t>
  </si>
  <si>
    <t>Programación 2019</t>
  </si>
  <si>
    <t xml:space="preserve">Dirección de Información y Tecnología </t>
  </si>
  <si>
    <t>Actualizar y publicar el time line de mesas públicas y rendición pública de cuentas de la entidad  en la pagina WEB de la entidad.</t>
  </si>
  <si>
    <t>Calendario de eventos de mesas públicas y rendición pública de cuentas publicado en la pagina WEB de la entidad.</t>
  </si>
  <si>
    <t>Emitir directrices para uso de la información generada en las Mesas Públicas (compromisos adquiridos en el nivel zonal) para uso en la Rendición Pública de Cuentas (Nivel Regional).</t>
  </si>
  <si>
    <t>Directrices emitidas</t>
  </si>
  <si>
    <t>Procedimiento Rendición de Cuentas y Mesas Públicas con roles definidos a nivel nacional, regional y zonal.</t>
  </si>
  <si>
    <t>Formatos relacionados con el Procedimiento Rendición Pública de Cuentas y Mesas Públicas ajustados</t>
  </si>
  <si>
    <t>Temas definidos para dialogar con la comunidad en Mesas Públicas</t>
  </si>
  <si>
    <t>Documentos en pagina WEB institucional</t>
  </si>
  <si>
    <t>Información en su medio de soporte construida para la Rendición Pública de Cuentas y Mesas Públicas en cada Regional / CZ</t>
  </si>
  <si>
    <t>Realizar audiencias publicas participativas</t>
  </si>
  <si>
    <t>Encuestas de evaluación del evento</t>
  </si>
  <si>
    <t>Mesas Públicas y Rendición Pública de Cuentas realizadas</t>
  </si>
  <si>
    <t>Bimestral (a partir del corte Agosto)</t>
  </si>
  <si>
    <t>Reporte indicador PA 98</t>
  </si>
  <si>
    <t>Análisis de respuestas obtenidas en las preguntas # 2 y 8 de las encuestas de evaluación de las MP "2. la difusión de la Mesa publica fue:" y "8. Considera que en el desarrollo de la Mesa Publica se abrieron espacios de dialogo que facilitaron reflexiones y discusiones en torno a los temas tratados?"</t>
  </si>
  <si>
    <t>Análisis requerido, basados en el FURAG, EDI e INT.</t>
  </si>
  <si>
    <t>Directrices 2019 para Mesas Públicas y Rendición Pública de Cuentas</t>
  </si>
  <si>
    <t>Definir roles a nivel nacional, regional y zonal en el procedimiento Rendición de Cuentas y Mesas Públicas</t>
  </si>
  <si>
    <t>Actores involucrados convocados e invitados a participar en las Mesas Públicas y Rendición Pública de Cuentas verificable a partir de oficios, correos electrónicos e imágenes de invitaciones dispuestas en carteleras físicas.</t>
  </si>
  <si>
    <t>Subcomponente 2.
Diálogo de doble vía con la ciudadanía y sus organizaciones</t>
  </si>
  <si>
    <t xml:space="preserve">Estrategia de Comunicación: de transparencia verificable a partir de boletines ICBF, correos electrónicos o mensajes en redes sociales. </t>
  </si>
  <si>
    <t>N/A</t>
  </si>
  <si>
    <t>Corte enero</t>
  </si>
  <si>
    <t>Avance Meta (%)</t>
  </si>
  <si>
    <t>Se realiza el análisis requerido, basado en el Formulario único reporte de avances de la gestión (FURAG), Índice de transparencia nacional (INT) y Encuesta sobre ambiente y desempeño institucional nacional (EDI); identificando las debilidades y fortalezas de la entidad para promover la participación  en la implementación de los ejercicios de rendición de cuentas con base en fuentes externas identificadas y documentadas.
El mencionado análisis se encuentra en el documento "INFORME RENDICIÓN DE CUENTAS 2018", ubicado en la página WEB ICBF / El Instituto / Rendición de Cuentas ICBF / Consultar proceso / Informe_final_RPC_y_MP_2018 (Paginas desde la 6 a la 11).
Link: https://www.icbf.gov.co/sites/default/files/informe_final_rpc_y_mp_2018_v2.pdf</t>
  </si>
  <si>
    <t>Se realiza análisis de la respuesta a las preguntas # 2 y 8 de las encuestas de evaluación de las MP "2. la difusión de la Mesa publica fue:" y "8. Considera que en el desarrollo de la Mesa Publica se abrieron espacios de dialogo que facilitaron reflexiones y discusiones en torno a los temas tratados?", identificando los espacios de diálogo y  canales de publicación y divulgación de información que emplea la entidad para ejecutar las actividades de rendición de cuentas, eficaces según las características de los ciudadanos, usuarios y grupos de interés.
El mencionado análisis se encuentra en el documento "INFORME RENDICIÓN DE CUENTAS 2018", ubicado en la página WEB ICBF / El Instituto / Rendición de Cuentas ICBF / Consultar proceso / Informe_final_RPC_y_MP_2018 (Paginas 19, 24 y 25).
Link: https://www.icbf.gov.co/sites/default/files/informe_final_rpc_y_mp_2018_v2.pdf</t>
  </si>
  <si>
    <t>Se realiza estrategia de comunicación interna y externa sobre transparencia.  Se publica el 1 de enero en el Boletín interno #48, en la sección de transparencia el Riesgo de Corrupción No. 7. El 8 de enero se publica en el Boletín Vive ICBF No. 49 El Riesgo de corrupción # 8 de Interés indebido en la supervisión de contratos. El 14 de enero se publica en el Boletín No.50 el Riesgo de corrupción # 9 Impunidad. El 21 de enero se publica en el boletín No. 51 en la sección de transparencia El Riesgo de corrupción # 10 de Pérdida de bienes muebles. De forma externa se publica en Twitter el 28 de enero post anticorrupción sobre La corrupción es un delito grave que frena el desarrollo económico y social en todas las sociedades. Si conoce algún caso de corrupción, denuncie.  #ICBFesTransparencia</t>
  </si>
  <si>
    <t>Corte febrero</t>
  </si>
  <si>
    <t>Ejecutado en enero</t>
  </si>
  <si>
    <t xml:space="preserve">Se definen directrices de Mesas Públicas y Rendición Pública de Cuentas 2019.
Directrices elevadas a directores regionales y coordinadores de planeación y sistemas con copia a la Dirección de Servicios y Atención, Abastecimiento, SNBF y oficina de Comunicaciones; mediante memorando S-2019-082907-0101 del 14 de febrero de 2019 y socializadas por correo electrónico De: Silvana Godoy Mateus; Enviado el: miércoles, 20 de febrero de 2019 16:32; Asunto: Rendición Pública de Cuentas y Mesas Públicas - directrices 2019.
 </t>
  </si>
  <si>
    <t>Se definen los roles a nivel nacional, regional y zonal mediante el Procedimiento Rendición de Cuentas y Mesas Públicas. Dicho procedimiento se oficializa el 20 de febrero de 2019.
PROCEDIMIENTO RENDICIÓN PÚBLICA DE CUENTAS Y MESAS PÚBLICAS v.2, ubicado en la página web institucional, ruta: www.icbf.gov.co / El Instituto / Modelo de Operación por Procesos / Monitoreo y Seguimiento a la Gestión. URL: https://www.icbf.gov.co/evaluacion/monitoreo-y-seguimiento-la-gestion</t>
  </si>
  <si>
    <t>Se ajustan los instrumentos de acuerdo a las directrices definidas, como resultado se obtienen los formatos relacionados con el Procedimiento Rendición Pública de Cuentas y Mesas Públicas ajustados.
Formatos relacionados al PROCEDIMIENTO RENDICIÓN PÚBLICA DE CUENTAS Y MESAS PÚBLICAS v.2, ubicados en la página web institucional, ruta: www.icbf.gov.co / El Instituto / Modelo de Operación por Procesos / Monitoreo y Seguimiento a la Gestión. URL: https://www.icbf.gov.co/evaluacion/monitoreo-y-seguimiento-la-gestion</t>
  </si>
  <si>
    <t>Se socializan las directrices de Mesas Publicas y Rendición Publica de Cuentas 2019 y actualización de instrumentos a directores regionales y coordinadores de planeación y sistemas con copia a la Dirección de Servicios y Atención, Abastecimiento, SNBF y oficina de Comunicaciones; mediante memorando S-2019-082907-0101 del 14 de febrero de 2019 y socializadas por correo electrónico De: Silvana Godoy Mateus; Enviado el: miércoles, 20 de febrero de 2019 16:32; Asunto: Rendición Pública de Cuentas y Mesas Públicas - directrices 2019.</t>
  </si>
  <si>
    <t xml:space="preserve">Se emiten directrices para uso de la información generada en las Mesas Públicas (compromisos adquiridos en el nivel zonal) para uso en la Rendición Pública de Cuentas (Nivel Regional).
Directrices elevadas a directores regionales y coordinadores de planeación y sistemas con copia a la Dirección de Servicios y Atención, Abastecimiento, SNBF y oficina de Comunicaciones; mediante memorando S-2019-082907-0101 del 14 de febrero de 2019 y socializadas por correo electrónico De: Silvana Godoy Mateus; Enviado el: miércoles, 20 de febrero de 2019 16:32; Asunto: Rendición Pública de Cuentas y Mesas Públicas - directrices 2019.
 </t>
  </si>
  <si>
    <t xml:space="preserve">Se realiza Publicación en el boletín 55 Vive ICBF del 18 de febrero de 2019, pieza que hace parte de la campaña de Rendición de Cuentas que trata de: ¿Qué es rendir cuentas? Se entiende como la obligación de las instituciones públicas y los servidores públicos de informar, dialogar y dar respuesta clara, concreta y eficaz a las peticiones y necesidades de los actores interesados (ciudadanía, organizaciones y grupos de valor) sobre la gestión realizada, los resultados de sus planes de acción y el respeto, garantía y protección de los derechos.
Si quieres consultar el Manual Único de Rendición de Cuentas con Enfoque Basado en Derechos Humanos y Paz.
</t>
  </si>
  <si>
    <t>El Boletín de Peticiones, Quejas, Reclamos, Sugerencias y Denuncias del ICBF, del mes de diciembre, fue publicado en la página Web en la ruta https://www.icbf.gov.co/servicios/informes-boletines-pqrds. En el mismo, se realiza el análisis comparativo de cada uno de estos tipos de petición a nivel nacional, los canales por los que se reporta el mayor número de registros, y los principales motivos por los cuales la ciudadanía puso en conocimiento hechos de vulneración, o expresaron algún tipo de sugerencia, reclamo o queja. Así mismo, se expone el resultado de las encuestas de satisfacción realizada a los niños, niñas, adolescentes y adultos a través de la línea 141, línea nacional, chat y video llamada. Por otra parte, se presentan gráficas relacionadas con los resultados de satisfacción del mes y caracterización de usuarios del año 2017.</t>
  </si>
  <si>
    <t>El Boletín de Peticiones, Quejas, Reclamos, Sugerencias y Denuncias del ICBF, del mes de enero, fue publicado en la página Web en la ruta https://www.icbf.gov.co/servicios/informes-boletines-pqrds. En el mismo, se realiza el análisis comparativo de cada uno de estos tipos de petición a nivel nacional, los canales por los que se reporta el mayor número de registros, y los principales motivos por los cuales la ciudadanía puso en conocimiento hechos de vulneración, o expresaron algún tipo de sugerencia, reclamo o queja. Así mismo, se expone el resultado de las encuestas de satisfacción realizada a los niños, niñas, adolescentes y adultos a través de la línea 141, línea nacional, chat y video llamada. Por otra parte, se presentan gráficas relacionadas con los resultados de satisfacción y percepción 2018 y caracterización 2017.</t>
  </si>
  <si>
    <t>Corte Marzo</t>
  </si>
  <si>
    <t>El Boletín de Peticiones, Quejas, Reclamos, Sugerencias y Denuncias del ICBF, del mes de febrero, fue publicado en la página Web en la ruta https://www.icbf.gov.co/servicios/informes-boletines-pqrds. En el mismo, se realiza el análisis comparativo de cada uno de estos tipos de petición a nivel nacional, los canales por los que se reporta el mayor número de registros,  y los principales motivos por los cuales la ciudadanía puso en conocimiento hechos de vulneración, o expresaron algún tipo de sugerencia, reclamo o queja. Así mismo, se expone el resultado de las encuestas de satisfacción del cliente interno. Por otra parte, se presentan gráficas relacionadas con los resultados de percepción 2018 y caracterización 2017.</t>
  </si>
  <si>
    <t>Ejecutado</t>
  </si>
  <si>
    <t>Ejecutado en febrero</t>
  </si>
  <si>
    <t>Actividad de reporte único al 30 de junio de 2019</t>
  </si>
  <si>
    <t>Actividad de reporte único al 31 de octubre de 2019</t>
  </si>
  <si>
    <t>Actividad de reporte trimestral a partir del corte junio 2019</t>
  </si>
  <si>
    <t xml:space="preserve">Se construye información que fortalece la temática Rendición de Cuentas para el Aula Virtual Estrategia de Transparencia, Participación y Buen Gobierno; información que se remite según solicitud, a la Subdirección de Mejoramiento Organizacional (SMO) mediante correo electrónico De: Melco Javier Leuro Rodriguez; Enviado el: viernes, 1 de marzo de 2019 10:46; Para: Yaneth Sarmiento Forero &lt;Yaneth.Sarmiento@icbf.gov.co&gt;; CC: Silvana Godoy Mateus &lt;Silvana.Godoy@icbf.gov.co&gt;; Monica Liliana Nieto Rojas &lt;Monica.Nieto@icbf.gov.co&gt;; Asunto: RV: SOLICITUD ACTUALIZACIÓN -ESTRATEGIA TRANSPARENCIA PARTICIPACIÓN Y BUEN GOBIERNO -.
Dicha remisión contenía tanto la información ajustada y fortalecida para el curso como las preguntas proyectadas para el aula virtual, sin embargo, por solicitud adicional de SMO, se re envían las preguntas mediante correo electrónico De: Melco Javier Leuro Rodriguez; Enviado el: miércoles, 6 de marzo de 2019 10:35; Para: Yaneth Sarmiento Forero &lt;Yaneth.Sarmiento@icbf.gov.co&gt;; CC: Silvana Godoy Mateus &lt;Silvana.Godoy@icbf.gov.co&gt;; Monica Liliana Nieto Rojas &lt;Monica.Nieto@icbf.gov.co&gt;; Asunto: RE: SOLICITUD ACTUALIZACIÓN CUESTIONARIO -ESTRATEGIA TRANSPARENCIA PARTICIPACIÓN Y BUEN GOBIERNO -
</t>
  </si>
  <si>
    <t>Se adelanta la construcción del primer informe trimestral de Rendición de Cuentas y Mesas Públicas realizadas, informe que será publicado en el mes de abril 2019.</t>
  </si>
  <si>
    <t>Actividad de reporte bimestral a partir del corte agosto 2019</t>
  </si>
  <si>
    <t>El 15 de marzo de 2019, se realiza publicación en Twitter y Facebook sobre Rendición de Cuentas: #ICBFesTransparencia | Las instituciones públicas están en la obligación de informar, dialogar y dar respuesta a las peticiones y necesidades de los ciudadanos sobre la gestión realizada. Consulte los informes de Rendición Pública de Cuentas 2018 👉🏻 http://bit.ly/2HmCRG5  
El 11 de marzo en el boletín Vive ICBF No 58 se publica: Elementos de la Rendición de Cuentas, el 18 de marzo en el Boletín Vive ICBF No. 59 se publica 1er. elemento:
Información de Rendición de Cuentas. El 26 de marzo en el Boletín 60 se publica en el Boletín interno Rendición de Cuentas Segundo elemento: diálogo</t>
  </si>
  <si>
    <t>Corte Abril</t>
  </si>
  <si>
    <t>Se construye el primer informe trimestral de Rendición de Cuentas y Mesas Públicas realizadas, publicado en el mes de abril 2019 en el portal web institucional / micrositio Rendición de Cuentas. 
Link: https://www.icbf.gov.co/sites/default/files/1er_informe_rpc_y_mp_2019.pdf</t>
  </si>
  <si>
    <t>El Boletín de Peticiones, Quejas, Reclamos, Sugerencias y Denuncias del ICBF, del mes de marzo, fue publicado en la página Web en la ruta https://www.icbf.gov.co/servicios/informes-boletines-pqrds. En el mismo, se realiza el análisis comparativo de cada uno de estos tipos de petición a nivel nacional, los canales por los que se reporta el mayor número de registros,  y los principales motivos por los cuales la ciudadanía puso en conocimiento hechos de vulneración, o expresaron algún tipo de sugerencia, reclamo o queja. Así mismo, se expone el resultado de las encuestas de satisfacción del cliente interno. Por otra parte, se presentan gráficas relacionadas con los resultados de percepción 2018 y caracterización 2017.</t>
  </si>
  <si>
    <t>Aun cuando se construye información que fortalece la temática Rendición de Cuentas para el Aula Virtual Estrategia de Transparencia, Participación y Buen gobierno (reporte corte marzo 2019), al corte de abril la "Escuela del ICBF" (plataforma virtual) no ha ofertado el aula en mención.
Se solicita información a Subdirección de Mejoramiento Organizacional mediante correos electrónicos del 1  de abril y 6 de mayo sin obtener respuesta al respecto. (Correos: De: Silvana Godoy Mateus; Enviado el: lunes, 1 de abril de 2019 15:04; Para: Yaneth Sarmiento Forero &lt;Yaneth.Sarmiento@icbf.gov.co&gt;; CC: Monica Liliana Nieto Rojas &lt;Monica.Nieto@icbf.gov.co&gt;; Melco Javier Leuro Rodriguez &lt;Melco.Leuro@icbf.gov.co&gt;; Asunto: RE: SOLICITUD ACTUALIZACIÓN CUESTIONARIO -ESTRATEGIA TRANSPARENCIA PARTICIPACIÓN Y BUEN GOBIERNO - y De: Silvana Godoy Mateus; Enviado el: lunes, 6 de mayo de 2019 11:25; Para: Yaneth Sarmiento Forero &lt;Yaneth.Sarmiento@icbf.gov.co&gt;; CC: Monica Liliana Nieto Rojas &lt;Monica.Nieto@icbf.gov.co&gt;; Melco Javier Leuro Rodriguez &lt;Melco.Leuro@icbf.gov.co&gt;; Asunto: RV: SOLICITUD ACTUALIZACIÓN CUESTIONARIO -ESTRATEGIA TRANSPARENCIA PARTICIPACIÓN Y BUEN GOBIERNO -). 
Aun cuando la Subdirección de Monitoreo y Evaluación a realizado lo pertinente para el cumplimiento de la actividad, el producto esperado no se ha logrado obtener en un 100% por factores sobre los cuales no tiene injerencia la Subdirección.</t>
  </si>
  <si>
    <t>Se publica el 26 de abril en Twitter y Facebook post sobre rendición de cuentas: #ICBFesTransparencia | La rendición de cuentas es una oportunidad para que la sociedad evidencie los resultados de las entidades. Si quieres conocer los informes 2018 del @ICBFColombia ingresa al siguiente enlace http://bit.ly/2HmCRG5 
En el Boletín Vive ICBF, se publica el 1 de abril pieza sobre Rendición de Cuentas: Rendición de cuentas Tercer elemento: Responsabilidad Es responder por los resultados de la gestión definiendo o asumiendo mecanismos de corrección o mejora en sus planes institucionales, para atender los compromisos y evaluaciones identificadas en los espacios de diálogo. También incluye la capacidad de las autoridades para responder al control de la ciudadanía, los medios de comunicación, la sociedad civil y los órganos de control, con el cumplimiento de obligaciones o de sanciones, si la gestión no es satisfactoria.</t>
  </si>
  <si>
    <t>Corte Mayo</t>
  </si>
  <si>
    <t>Siguiente informe trimestral de Rendición de Cuentas y Mesas Públicas realizadas, deberá ser publicado en el mes de julio con información corte junio 2019</t>
  </si>
  <si>
    <t xml:space="preserve">Se fortalece la temática de Rendición de Cuentas en el "Aula virtual: transparencia y lucha contra la corrupción 2019- pacto por la legalidad-plan de desarrollo 2018-2022" con información actualizada, curso que se encuentra en la oferta de la escuela virtual desde el 21 de mayo de 2019, según convocatoria emitida mediante correo electrónico De: Dirección de Gestión Humana; Enviado el: martes, 21 de mayo de 2019 17:24; Para: Colaboradores ICBF &lt;Colaboradores@icbf.gov.co&gt;; Asunto: Escuela del ICBF- Convocatoria de cursos virtuales- Mayo 
</t>
  </si>
  <si>
    <t>El Boletín de Peticiones, Quejas, Reclamos, Sugerencias y Denuncias del ICBF, del mes de abril, fue publicado en la página Web en la ruta https://www.icbf.gov.co/servicios/informes-boletines-pqrds. En el mismo, se realiza el análisis comparativo de cada uno de estos tipos de petición a nivel nacional, los canales por los que se reporta el mayor número de registros,  y los principales motivos por los cuales la ciudadanía puso en conocimiento hechos de vulneración, o expresaron algún tipo de sugerencia, reclamo o queja. Así mismo, se expone el resultado de las encuestas de satisfacción del cliente interno. Por otra parte, se presentan gráficas relacionadas con los resultados de percepción 2018 y caracterización 2017, y actividades desarrolladas por la DSyA para el fortalecimiento del Proceso RElación con el Ciudadano.</t>
  </si>
  <si>
    <t xml:space="preserve">En el Boletín #65 el 5 de mayo se publica pieza de rendición de cuentas sobre: Rendición de Cuentas 2019
¿Sabías que…?  La responsabilidad y el liderazgo de la Rendición de Cuentas está a cargo de los directores regionales, quienes, junto con su equipo de trabajo en los centros zonales deberán garantizar el éxito del proceso. 
El 21 de mayo se publica en Twitter y Facebook pieza sobre rendición de cuentas del Sector: #EquidadEsTransparencia | Para el Sector de la Inclusión Social y la Reconciliación es muy importante conocer tu opinión. Participa en la encuesta y define los temas de la próxima rendición de cuentas vigencia 2018 👉🏻 http://bit.ly/2WYiB1J
 El 14 de mayo se publica en twitter y facebook FLive: Participa a las 8:30 am en la transmisión de la Mesa Pública del Centro Zonal Usme. #YoParticipoICBF
</t>
  </si>
  <si>
    <t>El Boletín de Peticiones, Quejas, Reclamos, Sugerencias y Denuncias del ICBF, del mes de mayo, fue publicado en la página Web en la ruta https://www.icbf.gov.co/servicios/informes-boletines-pqrds. En el mismo, se realiza el análisis comparativo de cada uno de estos tipos de petición a nivel nacional, los canales por los que se reporta el mayor número de registros,  y los principales motivos por los cuales la ciudadanía puso en conocimiento hechos de vulneración, o expresaron algún tipo de sugerencia, reclamo o queja. Así mismo, se expone el resultado de las encuestas de satisfacción del cliente interno. Por otra parte, se presentan gráficas relacionadas con los resultados de percepción 2018 y caracterización 2017.</t>
  </si>
  <si>
    <t>Corte Junio</t>
  </si>
  <si>
    <t>Durante el mes de junio, la Dirección de Abastecimiento, a través del Operador Logístico de Eventos, atendió 32 Mesas Públicas, en los departamentos de Atlántico (3), Bogotá (7), Caldas (3), Antioquia (4), Norte de Santander (5), Nariño (4), Quindío (1), Valle del Cauca (3), San Andrés (1) y Sucre (1).
A la fecha de este reporte, el informe de supervisión se encuentra en construcción, teniendo en cuenta que se elabora mes vencido. Tan pronto como sea radicado en la Dirección de Contratación, se cargará como evidencia del mes de junio.</t>
  </si>
  <si>
    <t>Tanto programación como informe (presentación) de las mesas públicas y rendición pública de cuentas se carga en el portal web institucional / micrositio rendición de cuentas.
https://www.icbf.gov.co/gestion-transparencia/transparencia/planeacion/rendicion-de-cuentas</t>
  </si>
  <si>
    <t>A corte junio 2019, se programó la realización de 48 audiencias públicas participativas, de las cuales se obtuvo la evidencia de aplicación de encuestas de evaluación en 47 de ellas. El CZ faltante por evidencia fue CZ Hipódromo (R. Atlántico).</t>
  </si>
  <si>
    <t>A corte junio 2019, se programó la realización de 48 audiencias públicas participativas, de las cuales se obtuvo la evidencia de realización de 47 de ellas. El CZ faltante por evidencia fue CZ Hipódromo (R. Atlántico).</t>
  </si>
  <si>
    <t>A corte junio 2019, se han recepcionado las evidencias de las invitaciones realizadas a los grupos de valor (oficios radicados, correos electrónicos, fotos de la invitación colgada en carteleras físicas, etc.) para 99 audiencias públicas participativas.</t>
  </si>
  <si>
    <t>En el primer semestre de 2019 se construyen 106 informes (presentaciones) con la información sobre la gestión realizada, y el avance en la garantía de derechos del CZ, en el marco de las mesas públicas. Documentos debidamente cargados en el portal web / micrositio rendición de cuentas / Consultar según regiones.
https://www.icbf.gov.co/gestion-transparencia/transparencia/planeacion/rendicion-de-cuentas/regiones</t>
  </si>
  <si>
    <t>Basados en la consulta previa ciudadana, tanto física como virtual, realizada para los 213 ejercicios de Mesas Públicas a nivel zonal, se definen las temáticas sobre las cuales se dialoga con la comunidad y los grupos de valor.
Para la vigencia 2019, los grupos de valor seleccionaron para un 18% de los eventos el tema "Atención de niñas y niños menores de 6 años en hogares infantiles, Centros de Desarrollo Infantil, Jardines"; con un 15% de participación cada una, las temáticas "Aprovechamiento del tiempo libre en adolescentes", "Maltrato infantil", "Prevención de Embarazo en adolescentes" y "Violencia sexual". En un 8% de los centros zonales el diálogo se centra en "Nutrición y Bienestarina y alimentos de alto valor nutricional."; en un 5% de los ejercicios, el tema seleccionado fue "Atención y acompañamiento a las familias."; con un 3% de participación "Relación del ICBF con otras entidades para la atención de Niñas, Niños, Adolescentes y Familias."; el ítem "Otro tema" se seleccionó en el 2% de los eventos; y con la menor participación las temáticas "Trabajo infantil" y "Atención y acompañamiento a grupos étnicos.", con un 1% cada una.
Se evidencia en el portal web / micrositio rendición de cuentas / cronograma
https://www.icbf.gov.co/gestion-transparencia/transparencia/planeacion/rendicion-de-cuentas#rc2</t>
  </si>
  <si>
    <t>El 5 de junio se publica en el boletín # 69 pieza de rendición de cuentas sobre: Rendición de cuentas En la vigencia 2019 el ICBF deberá realizar una Mesa Pública por centro zonal y una Rendición Pública de Cuentas por regional, lo que generará un total de 245 audiencias públicas participativas, en las cuales se dialogará con los ciudadanos y grupos de valor.
Las Mesas Públicas se deberán realizar entre el 1 de mayo y el 31 de agosto de 2019 y la Rendición Pública de Cuentas, entre el 1 de junio y
el 31 de octubre de la presente vigencia.
Se publica en el Boletín #72 el 26 de junio pieza de rendición de cuentas sobre: Para las presentaciones de las mesas públicas y rendición pública de cuentas, los centros zonales y las regionales deben tener en cuenta:
Rendición de cuentas
-Los resultados frente a la garantía de derechos de los niños, niñas y
adolescentes y familias colombianas.
-Las responsabilidades asignadas en la Constitución Política y las leyes; en
las políticas públicas; en los compromisos de Gobierno adquiridos y en los
planes de desarrollo.
Se publica en Twitter y Facebook post de Rendición de cuentas 14 veces sobre: 
#EnMinutos, sintonicen en vivo la audiencia pública de rendición de cuentas del sector de la #InclusiónSocial y la #Reconciliación. Un espacio por y para la ciudadanía, porque la #EquidadEsTransparencia. Clic aquí 
👇https://youtu.be/cKhpgelCM6I 
#EquidadEsTransparencia |En 2018 @ICBFColombia avanzó en descongestión de Procesos Administrativos de Restablecimiento de Derechos (PARD) de menores de edad bajo su Protección. Se resolvieron 22.796 casos, cerraron 22.341 procesos y 455 quedaron con declaratoria de adoptabilidad.</t>
  </si>
  <si>
    <t>Corte Julio</t>
  </si>
  <si>
    <t>Actividad de reporte trimestral, siguiente reporte corte septiembre 2019</t>
  </si>
  <si>
    <t>Se construye el segundo informe trimestral de Rendición de Cuentas y Mesas Públicas realizadas, publicado en el mes de julio 2019 en el portal web institucional / micrositio Rendición de Cuentas. 
Link: https://www.icbf.gov.co/sites/default/files/2do_informe_rpc_y_mp_2019.pdf</t>
  </si>
  <si>
    <t>El Boletín de Peticiones, Quejas, Reclamos, Sugerencias y Denuncias del ICBF, del mes de junio, fue publicado en la página Web en la ruta https://www.icbf.gov.co/servicios/informes-boletines-pqrds. En el mismo, se realiza el análisis comparativo de cada uno de estos tipos de petición a nivel nacional, los canales por los que se reporta el mayor número de registros,  y los principales motivos por los cuales la ciudadanía puso en conocimiento hechos de vulneración, o expresaron algún tipo de sugerencia, reclamo o queja. Así mismo, se expone el resultado de las encuestas de satisfacción del cliente interno. Por otra parte, se presentan gráficas relacionadas con caracterización 2017.</t>
  </si>
  <si>
    <t xml:space="preserve">En el boletín 73 el 2 de julio, se publica pieza de transparencia sobre: Caracterización de peticionarios 2018 del ICBF.
Se publica en el boletín 75 en 17 de julio, pieza de rendición de cuentas sobre: recuerda que el proceso de rendición de cuentas, mesas públicas y formatos relacionados han sido actualizados en la página web del ICBF.
</t>
  </si>
  <si>
    <t>Corte Agosto</t>
  </si>
  <si>
    <t>Siguiente informe trimestral de Rendición de Cuentas y Mesas Públicas realizadas, deberá ser publicado en el mes de octubre con información corte septiembre 2019</t>
  </si>
  <si>
    <t>El 23 de agosto se publican 3 post de Twitter y Facebook sobre: #YoParticipoICBF 📣 | Te invitamos a seguir el #FacebookLive de la Rendición Pública de Cuentas de la Regional Bogotá del @ICBFColombia. ¡Conéctate hoy a la 1:00 p.m.! #ICBFesTransparencia 
Se publica en el boletín No 78 el 7 de agosto, pieza de rendición de cuentas: Recuerda que el Procedimiento Rendición Pública de Cuentas y Mesas Públicas y los formatos relacionados han sido actualizados para la vigencia 2019. Consúltalos en la página web del ICBF ingresando por Modelo de Operación por Procesos / Monitoreo y Seguimiento a la Gestión.</t>
  </si>
  <si>
    <t xml:space="preserve">Se inicia implementación de seguimiento a los compromisos adquiridos con las comunidades en el desarrollo de las mesas públicas a través del aplicativo SIMEI, nuevo modulo puesto en producción y socializado a la regionales en julio 2019.  Por lo tanto durante el mes de agosto 2019 las regionales están en capacidad de cargar los compromisos, sus avances y la ejecución -si fuera pertinente-, en dicho aplicativo. Con la información cargada se construirá el primer reporte del indicador PA 98 Porcentaje de cumplimiento de compromisos formulados en las mesas públicas y rendición pública de cuentas, reporte que según memorando S-2019-084927-0101, asunto: Cronograma de reporte para el monitoreo a la gestión 2019, se deberá realizar desde el 16 al 18 de septiembre de 2019. 
La evidencia es el modulo de mesas públicas en el aplicativo SIMEI, sin embargo, se carga imagen de la existencia del modulo. </t>
  </si>
  <si>
    <t>El Boletín de Peticiones, Quejas, Reclamos, Sugerencias y Denuncias del ICBF, del mes de julio, fue publicado en la página Web en la ruta https://www.icbf.gov.co/servicios/informes-boletines-pqrds. En el mismo, se realiza el análisis comparativo de cada uno de estos tipos de petición a nivel nacional, los canales por los que se reporta el mayor número de registros,  y los principales motivos por los cuales la ciudadanía puso en conocimiento hechos de vulneración, o expresaron algún tipo de sugerencia, reclamo o queja. Así mismo, se expone el resultado de las encuestas de satisfacción del cliente interno. Por otra parte, se presentan gráficas relacionadas con caracterización 2017.</t>
  </si>
  <si>
    <t>Durante el mes de agosto, la Dirección de Abastecimiento,  a través del contrato del Operador Logístico de Eventos, atendió 100 Mesas Públicas, en los departamentos del Putumayo (4), Cauca (7), Huila (5), Meta (3), Cundinamarca (13), Boyacá (5), Caldas (2), Nariño (2), Vaupés (1), Tolima (5), Casanare (1), Arauca (3), Antioquia (8), Córdoba (8), Caquetá (3), Magdalena (7), Bolívar (6), Risaralda (1), Guainía (1), Valle del Cauca (3), Quindío (2), Amazonas (1), Cesar (1), Sucre (1), Guaviare (1), La Guajira (6).
Para este reporte, se cargaron dos informes de supervisión del mes de julio: Último informe del contrato suscrito con el operador PUBBLICA SAS y primer informe del contrato suscrito con UT VISION ICBF. Adicionalmente se aporta como evidencia, los pagos 1 y 2 radicados en la Dirección Financiera, donde se detallan las mesas públicas pagadas en el mes de julio.
De otra parte se informa que los memorandos de radicación a la Dirección de Contratación se encuentran en proceso de foliación, lo que ha retrasado el registro en Orfeo; por lo tanto, tan pronto tengamos el oficio radicado se estará cargando en la ruta definida para tal fin.</t>
  </si>
  <si>
    <t>Durante el mes de julio, la Dirección de Abastecimiento, a través del contrato del Operador Logístico de Eventos, atendió 16 Mesas Públicas, en los departamentos del Tolima (4), Cesar (2), Valle (3), Meta (1), Vichada (1), Risaralda (1), Bogotá (2), Boyacá (1) y Casanare (1).
Para este reporte, se cargó el informe de supervisón del mes de junio, junto con los soportes de pagos, como evidencia de lo reportado en el mes anterior, teniendo en cuenta qe estos informes se generan mes vencido.</t>
  </si>
  <si>
    <t>Corte Septiembre</t>
  </si>
  <si>
    <t>Durante el mes de septiembre, la Dirección de Abastecimiento, a través del contrato del Operador Logístico de Eventos UT VISION ICBF, atendió 2 eventos correspondientes a rendiciones de cuentas en las regionales Huila y Valle del Cauca. A la fecha del reporte, el informe de supervisión de septiembre se encuentra en construcción.
Como evidencias, se aporta el informe de supervisión del mes de agosto junto con los soportes de pagos radicados en la Dirección Financiera, de las mesas públicas atendidas en el mes de agosto.
Adicionalmente se cargan los memorandos con el radicado que estaban pendientes del mes de julio, para los operadores PUBBLICA y VISION.</t>
  </si>
  <si>
    <t>Se publica en el boletín #82 pieza de rendición de cuentas el 4 de septiembre de 2019 sobre: Rendición de cuentas
en todo el país Aunque en agosto el ICBF cerró su ciclo de mesas públicas, continuamos rindiendo cuentas: hasta octubre se realizarán las 33 sesiones de Rendición Pública de Cuentas del nivel regional. https://intranet.icbf.gov.co/vive-icbf-no-82
El 21 de septiembre se publica post de rendición de cuentas en Twitter sobre: #ICBFesTransparencia | Rendimos cuentas ante la comunidad en Belén de Bajirá, Chocó https://www.icbf.gov.co/noticias/icbf-rindio-cuentas-ante-la-comunidad-en-belen-de-bajira-choco …
https://twitter.com/ICBFColombia/status/1175529636236812289</t>
  </si>
  <si>
    <t>A corte septiembre 2019, se han recepcionado las evidencias de las invitaciones realizadas a los grupos de valor (oficios radicados, correos electrónicos, fotos de la invitación colgada en carteleras físicas, etc.) para 234 audiencias públicas participativas.</t>
  </si>
  <si>
    <t>A corte septiembre 2019, se programó la realización de 218 audiencias públicas participativas, de las cuales se obtuvo la evidencia de realización del 100% de ellas, 213 mesas públicas en CZ y 5 Rendición Pública de Cuentas a nivel regional.</t>
  </si>
  <si>
    <t>A corte septiembre 2019, se programó la realización de 218 audiencias públicas participativas, de las cuales se obtuvo la evidencia de aplicación de encuestas de evaluación en 215 de ellas. Los CZ faltantes por evidencia fueron CZ Manaure (R. Guajira), CZ Ciénaga y CZ El Banco (R. Magdalena).</t>
  </si>
  <si>
    <t>En septiembre 2019 se realiza la primera medición del indicador PA 98 Porcentaje de cumplimiento de compromisos formulados en las mesas públicas y rendición pública de cuentas, reporte que según correo electrónico se realizo el miércoles, 18 de septiembre de 2019 15:22; desde el usuario Melco Javier Leuro Rodríguez; Para: Oscar Ivan Ospina Ramos &lt;Oscar.Ospina@icbf.gov.co&gt;; Asunto: RE: Reporte Indicadores Monitoreo Agosto 2019 - PA-98</t>
  </si>
  <si>
    <t>El Boletín de Peticiones, Quejas, Reclamos, Sugerencias y Denuncias del ICBF, del mes de agosto, fue publicado en la página Web en la ruta https://www.icbf.gov.co/servicios/informes-boletines-pqrds. En el mismo, se realiza el análisis comparativo de cada uno de estos tipos de petición a nivel nacional, los canales por los que se reporta el mayor número de registros,  y los principales motivos por los cuales la ciudadanía puso en conocimiento hechos de vulneración, o expresaron algún tipo de sugerencia, reclamo o queja. Así mismo, se expone el resultado de las encuestas de satisfacción del cliente interno y gráficas relacionadas con caracterización 2017.</t>
  </si>
  <si>
    <t>A 30 de septiembre de 2019 se construyen 241 informes (presentaciones) con la información sobre la gestión realizada, y el avance en la garantía de derechos de los CZ y Regionales, en el marco de las mesas públicas (213) y rendición pública de cuentas (28). Documentos debidamente cargados en el portal web / micrositio rendición de cuentas / Consultar según regiones.
https://www.icbf.gov.co/gestion-transparencia/transparencia/planeacion/rendicion-de-cuentas/regiones</t>
  </si>
  <si>
    <t>Corte Octubre</t>
  </si>
  <si>
    <t>El Boletín de Peticiones, Quejas, Reclamos, Sugerencias y Denuncias del ICBF, del mes de septiembre, fue publicado en la página Web en la ruta https://www.icbf.gov.co/servicios/informes-boletines-pqrds. En el mismo, se realiza el análisis comparativo de cada uno de estos tipos de petición a nivel nacional, los canales por los que se reporta el mayor número de registros,  y los principales motivos por los cuales la ciudadanía puso en conocimiento hechos de vulneración, o expresaron algún tipo de sugerencia, reclamo o queja. Así mismo, se expone el resultado de las encuestas de satisfacción del cliente interno y gráficas relacionadas con caracterización 2017.</t>
  </si>
  <si>
    <t>Durante el mes de octubre, la Dirección de Abastecimiento, a través del contrato del Operador Logístico de Eventos UT VISION ICBF, atendió 29 eventos correspondientes a rendiciones de cuentas en las regionales Nte. Santander (1), Santander (1), Cundinamarca (1), Putumayo (1), Boyacá (1), Casanare (1), Caldas (1), Antioquia (1), Córdoba (1), Cesar (1), Meta (1), Guainía (1), Atlántico (1), San Andrés (1), Amazonas (1), Tolima (1), Caquetá (1), La Guajira (1), Cauca (1), Risaralda (1), Vaupés (1), Guaviare (1), Bolívar (1), Arauca (1), Magdalena (1), Nariño (1), Quindío (1), Bogotá (1) y Sucre (1). 
Como evidencias, se aporta el informe de supervisión del mes de septiembre, junto con los soportes de pagos radicados en la Dirección Financiera, de las mesas públicas atendidas en el mes de agosto.</t>
  </si>
  <si>
    <t>A 31 de octubre de 2019 se construyen 246 informes (presentaciones) con la información sobre la gestión realizada, y el avance en la garantía de derechos de los CZ y Regionales, en el marco de las mesas públicas (213) y rendición pública de cuentas (33). Documentos debidamente cargados en el portal web / micrositio rendición de cuentas / Consultar según regiones.
https://www.icbf.gov.co/gestion-transparencia/transparencia/planeacion/rendicion-de-cuentas/regiones</t>
  </si>
  <si>
    <t>Actividad de reporte trimestral, siguiente reporte corte diciembre 2019</t>
  </si>
  <si>
    <t>Se construye el tercer informe trimestral de Rendición de Cuentas y Mesas Públicas realizadas, publicado en el mes de octubre 2019 en el portal web institucional / micrositio Rendición de Cuentas.
Enlace: https://www.icbf.gov.co/system/files/3er_informe_rpc_y_mp_2019_0.pdf</t>
  </si>
  <si>
    <t>Se continua la implementación de seguimiento a los compromisos adquiridos con las comunidades en el desarrollo de las mesas públicas y rendición pública de cuentas a través del aplicativo SIMEI. Durante el mes de octubre 2019 se desarrolla el complemento del módulo para realizar el cargue, avance y ejecución (cuando aplique) de los compromisos adquiridos en los ejercicios del nivel regional (Rendición Pública de Cuentas). Dicho desarrollo entrara en productivo en el mes de noviembre, con el objetivo de alimentar el aplicativo los primeros 5 días hábiles de dicho mes con la información corte octubre 2019 y realizar la medición del indicador PA 98 Porcentaje de cumplimiento de compromisos formulados en las mesas públicas y rendición pública de cuentas, reporte que según memorando S-2019-084927-0101, asunto: Cronograma de reporte para el monitoreo a la gestión 2019, se deberá realizar desde el 15 al 19 de noviembre de 2019.
Evidencia: aunque la evidencia es el aplicativo, se suben pantallazos del módulo de pruebas con la herramienta tecnológica desarrollada para cargar y realizar el seguimiento de los compromisos del nivel regional.</t>
  </si>
  <si>
    <t>A través de la vigencia se actualiza y publica el time line de mesas públicas y rendición pública de cuentas de la entidad en la página WEB institucional, obteniendo el calendario de eventos para el 100% de ejercicios realizados a nivel zonal y regional.
Enlace página web institucional:
https://www.icbf.gov.co/rendicion-de-cuentas-icbf#rc2</t>
  </si>
  <si>
    <t>se publica Pieza en redes sociales el 28 deoctubre sobre: #ICBFesCórdoba | Invitamos a la ciudadanía a participar en su #RendicióndeCuentas:
🗓Fecha: miercoles, 30 de Octubre de 2019. ⏰Hora: 8:00 a.m. 📍Lugar: Hotel Baroca, Calle 31 # 5 - 39, Centro #ICBFesTransparencia
El 30 de octubre se publica en Twitter Post sobre Rendición de cuentas sobre: #YoParticipoICBF | Sigue viendo el #FacebookLive de la Rendición Pública de Cuentas de la Regional Córdoba del ICBF. ¡Estamos en el cierre de la transmisión!
El 2 de octubre se publica en el Boletín Vive ICBF No 86, pieza de rendicion de cuentas: Recuerda que para las audiencias públicas participativas no es
suficiente realizar convocatoria por invitaciones directas, se
requiere difundir el evento a través de los diferentes medios y
canales de comunicación existentes, tanto en el ICBF como al
interior de la comunidad (carteleras -físicas y virtuales-,
comunicaciones escritas, correo masivo -mailing-, comunicados
de prensa, radio, televisión, redes sociales -Instagram, YouTube,
Twitter, Facebook-).</t>
  </si>
  <si>
    <t>Corte Noviembre</t>
  </si>
  <si>
    <t>El 100% de tanto programación como informes (presentaciones) de las mesas públicas y rendición pública de cuentas se cargan en el portal web institucional / micrositio rendición de cuentas.
https://www.icbf.gov.co/rendicion-de-cuentas-icbf</t>
  </si>
  <si>
    <t>A corte noviembre 2019, se han recepcionado el 100% de evidencias de las invitaciones realizadas a los grupos de valor (oficios radicados, correos electrónicos, fotos de la invitación colgada en carteleras físicas, etc.) de las 246 audiencias públicas participativas ejecutadas.</t>
  </si>
  <si>
    <t>A corte octubre 2019, se programó la realización de 246 audiencias públicas participativas, de las cuales a noviembre 2019, se obtuvo la evidencia de realización del 100% de ellas, 213 mesas públicas en CZ y 33 Rendición Pública de Cuentas a nivel regional.</t>
  </si>
  <si>
    <t>Siguiente informe trimestral de Rendición de Cuentas y Mesas Públicas realizadas, deberá ser publicado a finales del mes de diciembre 2019.</t>
  </si>
  <si>
    <t>A corte octubre 2019, se programó la realización de 246 audiencias públicas participativas, de las cuales se obtuvo la evidencia de aplicación de encuestas de evaluación en el 100% de ellas.</t>
  </si>
  <si>
    <t>En noviembre 2019 se realiza la segunda medición del indicador PA 98 Porcentaje de cumplimiento de compromisos formulados en las mesas públicas y rendición pública de cuentas, reporte que según correo electrónico se realizo el martes, 19 de noviembre de 2019 8:00; desde el usuario Melco Javier Leuro Rodríguez; Para: Oscar Ivan Ospina Ramos &lt;Oscar.Ospina@icbf.gov.co&gt;; Asunto: RE: Reporte Indicadores Monitoreo Octubre 2019 - PA-98</t>
  </si>
  <si>
    <t>Durante el mes de noviembre no se realizaron Mesas Públicas ni Rendiciones de Cuentas, a través del contrato del Operador Logístico de Eventos.
Lo anterior, debido a que las Regionales finalizaron la ejecución de estos eventos en el mes de octubre.
Como evidencias, se aporta el informe de supervisión del mes de octubre, junto con los soportes de pagos radicados en la Dirección Financiera en el mes de noviembre, de las mesas públicas atendidas en los meses de septiembre y octubre.</t>
  </si>
  <si>
    <t>El 6 de noviembre se publica pieza en Twitter sobre: @ICBFColombia presentó Rendición Pública de Cuentas en el Meta. https://www.icbf.gov.co/noticias/icbf-presento-rendicion-publica-de-cuentas-en-el-meta … #YoParticipoICBF
el 7 de noviembre se publica en facebook rendición de cuentas de Atlantico: #YoParticipo | La Dirección Regional Atlántico rindió cuentas a la comunidad sobre la gestión adelantada en esta vigencia, en la atención de más de 100 mil niños, niñas y adolescentes. Mira aquí los momentos más importantes de esta audiencia.
El 13 de noviembre se publica en el boletín interno Vive ICBF, piezas de Rendición de cuentas sobre: Mesas públicas y rendición pública de cuentas Seamos exigentes, pero también prudentes. Los compromisos generados en las mesas públicas y rendición pública de cuentas deberán estar enmarcados en la misionalidad y alcance del Centro Zonal y/o Regional.</t>
  </si>
  <si>
    <t>Corte Diciembre</t>
  </si>
  <si>
    <t>El Boletín de Peticiones, Quejas, Reclamos, Sugerencias y Reportes de Amenaza o Vulneración de Derechos, del mes de octubre, fue publicado en la página Web en la ruta https://www.icbf.gov.co/servicios/informes-boletines-pqrds. En el mismo, se realiza el análisis comparativo de cada uno de estos tipos de petición a nivel nacional, los canales por los que se reporta el mayor número de registros,  y los principales motivos por los cuales la ciudadanía puso en conocimiento hechos de vulneración, o expresaron algún tipo de sugerencia, reclamo o queja. Así mismo, se expone el resultado de las encuestas de satisfacción del cliente interno y gráficas relacionadas con caracterización.</t>
  </si>
  <si>
    <t>El Boletín de Peticiones, Quejas, Reclamos, Sugerencias y Reportes de Amenaza o Vulneración de Derechos, del mes de noviembre, fue publicado en la página Web en la ruta https://www.icbf.gov.co/servicios/informes-boletines-pqrds. En el mismo, se realiza el análisis comparativo de cada uno de estos tipos de petición a nivel nacional, los canales por los que se reporta el mayor número de registros,  y los principales motivos por los cuales la ciudadanía puso en conocimiento hechos de vulneración, o expresaron algún tipo de sugerencia, reclamo o queja. Así mismo, se expone el resultado de las encuestas de satisfacción del cliente interno, según los resultados acopiados a través de los canales de atención administrados por el centro de contacto.</t>
  </si>
  <si>
    <t>Se publica en el  Boletín interno Vive ICBF No. 95, pieza de Rendición de Cuentas sobre: ¿Sabías que también evaluamos las audiencias públicas participativas? 
Al ﬁnalizar las mesas públicas y rendición pública de cuentas es necesario solicitar una evaluación del evento (formato establecido en el SIGE) a un porcentaje representativo de los participantes, observando representación de todos los grupos de valor asistentes.</t>
  </si>
  <si>
    <r>
      <rPr>
        <sz val="11"/>
        <color theme="1"/>
        <rFont val="Calibri"/>
        <family val="2"/>
        <scheme val="minor"/>
      </rPr>
      <t>Se construye el cuarto informe trimestral de Rendición de Cuentas y Mesas Públicas realizadas, publicado en el en el portal web institucional / micrositio Rendición de Cuentas.</t>
    </r>
    <r>
      <rPr>
        <u/>
        <sz val="11"/>
        <color theme="10"/>
        <rFont val="Calibri"/>
        <family val="2"/>
        <scheme val="minor"/>
      </rPr>
      <t xml:space="preserve">
Enlace :https://www.icbf.gov.co/system/files/informe_de_seguimiento_rpc_y_mp_cuarto_trimestre_2019_0.pdf</t>
    </r>
  </si>
  <si>
    <t>El 20 de  Diciembre 2019 se solicitó el cargue en el Aplicativo SIMEI de compromisos cumplidos a través de correo electronico  de la Subdirectora de Monitoreo y Evaluación.
 Enlace 
https://www.icbf.gov.co/system/files/informe_de_seguimiento_rpc_y_mp_cuarto_trimestre_2019_0.pdf
NAS  ruta especifica: \\icbf.gov.co\FS_DPC\DPC\RPC_y_MP
X:\Subcomponente_4_Evaluación_y_retroalimentación_a_la_gestión_institucional\4.3\Monitoreo\12.Diciembre
se tiene una Matriz  EXCEL archivo  CONTROL _rpc_y_mp_2019 soporte del seguimiento de compromisos para reporte del indicador</t>
  </si>
  <si>
    <t>Durante el mes de diciembre no se realizaron Mesas Públicas ni Rendiciones de Cuentas, a través del contrato del Operador Logístico de Eventos.
Lo anterior, debido a que las Regionales finalizaron la ejecución de estos eventos en el mes de octubre.
Como evidencias, se aporta el informe de supervisión del mes de noviembre, junto con los soportes de pagos radicados en la Dirección Financiera en el mes de diciembre, de las mesas públicas atendidas en los meses noviembre y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</si>
</sst>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2"/>
      <color theme="1"/>
      <name val="Calibri"/>
      <family val="2"/>
      <scheme val="minor"/>
    </font>
    <font>
      <b/>
      <sz val="12"/>
      <color rgb="FF000000"/>
      <name val="Calibri"/>
      <family val="2"/>
      <scheme val="minor"/>
    </font>
    <font>
      <sz val="12"/>
      <color rgb="FF000000"/>
      <name val="Calibri"/>
      <family val="2"/>
      <scheme val="minor"/>
    </font>
    <font>
      <b/>
      <sz val="12"/>
      <color theme="1"/>
      <name val="Calibri"/>
      <family val="2"/>
      <scheme val="minor"/>
    </font>
    <font>
      <sz val="12"/>
      <color theme="0"/>
      <name val="Calibri"/>
      <family val="2"/>
      <scheme val="minor"/>
    </font>
    <font>
      <b/>
      <sz val="48"/>
      <color theme="1"/>
      <name val="Calibri"/>
      <family val="2"/>
      <scheme val="minor"/>
    </font>
    <font>
      <sz val="12"/>
      <name val="Calibri"/>
      <family val="2"/>
      <scheme val="minor"/>
    </font>
    <font>
      <sz val="11"/>
      <color theme="1"/>
      <name val="Calibri"/>
      <family val="2"/>
      <scheme val="minor"/>
    </font>
    <font>
      <b/>
      <sz val="12"/>
      <color rgb="FF000000"/>
      <name val="Calibri"/>
      <family val="2"/>
    </font>
    <font>
      <u/>
      <sz val="11"/>
      <color theme="10"/>
      <name val="Calibri"/>
      <family val="2"/>
      <scheme val="minor"/>
    </font>
  </fonts>
  <fills count="5">
    <fill>
      <patternFill patternType="none"/>
    </fill>
    <fill>
      <patternFill patternType="gray125"/>
    </fill>
    <fill>
      <patternFill patternType="solid">
        <fgColor rgb="FF72AF2F"/>
        <bgColor rgb="FFC6E0B4"/>
      </patternFill>
    </fill>
    <fill>
      <patternFill patternType="solid">
        <fgColor theme="0" tint="-4.9989318521683403E-2"/>
        <bgColor rgb="FFD9D9D9"/>
      </patternFill>
    </fill>
    <fill>
      <patternFill patternType="solid">
        <fgColor theme="5"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9" fontId="8" fillId="0" borderId="0" applyFont="0" applyFill="0" applyBorder="0" applyAlignment="0" applyProtection="0"/>
    <xf numFmtId="0" fontId="10" fillId="0" borderId="0" applyNumberFormat="0" applyFill="0" applyBorder="0" applyAlignment="0" applyProtection="0"/>
  </cellStyleXfs>
  <cellXfs count="45">
    <xf numFmtId="0" fontId="0" fillId="0" borderId="0" xfId="0"/>
    <xf numFmtId="0" fontId="1"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 fillId="0" borderId="0" xfId="0" applyFont="1"/>
    <xf numFmtId="0" fontId="1" fillId="0" borderId="0" xfId="0" applyFont="1" applyAlignment="1">
      <alignment horizontal="center" vertical="center"/>
    </xf>
    <xf numFmtId="0" fontId="1" fillId="0" borderId="0" xfId="0" applyFont="1" applyAlignment="1">
      <alignment horizontal="left" vertical="center"/>
    </xf>
    <xf numFmtId="0" fontId="3" fillId="0" borderId="1" xfId="0" applyFont="1" applyBorder="1" applyAlignment="1">
      <alignment horizontal="center" vertical="center" wrapText="1"/>
    </xf>
    <xf numFmtId="0" fontId="4"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xf>
    <xf numFmtId="0" fontId="1" fillId="0" borderId="1" xfId="0" applyFont="1" applyBorder="1"/>
    <xf numFmtId="0" fontId="1" fillId="0" borderId="1" xfId="0" applyFont="1" applyBorder="1" applyAlignment="1">
      <alignment wrapText="1"/>
    </xf>
    <xf numFmtId="0" fontId="9" fillId="3" borderId="1" xfId="0" applyFont="1" applyFill="1" applyBorder="1" applyAlignment="1">
      <alignment horizontal="center" vertical="center" wrapText="1"/>
    </xf>
    <xf numFmtId="9" fontId="1" fillId="0" borderId="1" xfId="1" applyFont="1" applyBorder="1" applyAlignment="1">
      <alignment horizontal="center" vertical="center"/>
    </xf>
    <xf numFmtId="0" fontId="1" fillId="0" borderId="1" xfId="0" applyFont="1" applyBorder="1" applyAlignment="1">
      <alignment horizontal="left" vertical="center" wrapText="1"/>
    </xf>
    <xf numFmtId="0" fontId="6" fillId="0" borderId="0" xfId="0" applyFont="1" applyAlignment="1">
      <alignment horizontal="left" vertical="top" wrapText="1"/>
    </xf>
    <xf numFmtId="0" fontId="1" fillId="0" borderId="1" xfId="0" applyFont="1" applyBorder="1" applyAlignment="1">
      <alignment horizontal="left" vertical="top" wrapText="1"/>
    </xf>
    <xf numFmtId="0" fontId="1" fillId="0" borderId="0" xfId="0" applyFont="1" applyAlignment="1">
      <alignment horizontal="left" vertical="top" wrapText="1"/>
    </xf>
    <xf numFmtId="9" fontId="6" fillId="0" borderId="0" xfId="1" applyFont="1" applyAlignment="1">
      <alignment horizontal="center" vertical="center"/>
    </xf>
    <xf numFmtId="9" fontId="9" fillId="3" borderId="1" xfId="1" applyFont="1" applyFill="1" applyBorder="1" applyAlignment="1">
      <alignment horizontal="center" vertical="center" wrapText="1"/>
    </xf>
    <xf numFmtId="0" fontId="6" fillId="0" borderId="0" xfId="0" applyFont="1" applyAlignment="1">
      <alignment horizontal="center" vertical="center" wrapText="1"/>
    </xf>
    <xf numFmtId="0" fontId="1" fillId="0" borderId="0" xfId="0" applyFont="1" applyAlignment="1">
      <alignment horizontal="center" vertical="center" wrapText="1"/>
    </xf>
    <xf numFmtId="9" fontId="1" fillId="0" borderId="0" xfId="1" applyFont="1" applyAlignment="1">
      <alignment horizontal="center" vertical="center"/>
    </xf>
    <xf numFmtId="0" fontId="1" fillId="0" borderId="1" xfId="0" applyFont="1" applyBorder="1" applyAlignment="1">
      <alignment horizontal="left" vertical="center"/>
    </xf>
    <xf numFmtId="0" fontId="4" fillId="2" borderId="1" xfId="0" applyFont="1" applyFill="1" applyBorder="1" applyAlignment="1">
      <alignment horizontal="center" vertical="center" wrapText="1"/>
    </xf>
    <xf numFmtId="0" fontId="9" fillId="3" borderId="4" xfId="0" applyFont="1" applyFill="1" applyBorder="1" applyAlignment="1">
      <alignment horizontal="center" vertical="center" wrapText="1"/>
    </xf>
    <xf numFmtId="9" fontId="9" fillId="3" borderId="4" xfId="1" applyFont="1" applyFill="1" applyBorder="1" applyAlignment="1">
      <alignment horizontal="center" vertical="center" wrapText="1"/>
    </xf>
    <xf numFmtId="0" fontId="3" fillId="0" borderId="0" xfId="0" applyFont="1" applyAlignment="1">
      <alignment vertical="center" wrapText="1"/>
    </xf>
    <xf numFmtId="0" fontId="6" fillId="0" borderId="0" xfId="0" applyFont="1" applyAlignment="1">
      <alignment horizontal="left" vertical="center"/>
    </xf>
    <xf numFmtId="0" fontId="1" fillId="0" borderId="1" xfId="0" applyFont="1" applyBorder="1" applyAlignment="1">
      <alignment vertical="center" wrapText="1"/>
    </xf>
    <xf numFmtId="9" fontId="1" fillId="0" borderId="1" xfId="1" applyFont="1" applyFill="1" applyBorder="1" applyAlignment="1">
      <alignment horizontal="center" vertical="center"/>
    </xf>
    <xf numFmtId="0" fontId="1" fillId="0" borderId="1" xfId="0" applyFont="1" applyFill="1" applyBorder="1" applyAlignment="1">
      <alignment vertical="center" wrapText="1"/>
    </xf>
    <xf numFmtId="0" fontId="3" fillId="4"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10" fillId="0" borderId="1" xfId="2" applyBorder="1" applyAlignment="1">
      <alignment wrapText="1"/>
    </xf>
    <xf numFmtId="9" fontId="1" fillId="0" borderId="1" xfId="0" applyNumberFormat="1" applyFont="1" applyBorder="1"/>
    <xf numFmtId="0" fontId="5"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0" borderId="2" xfId="0" applyFont="1" applyBorder="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cbf.gov.co/system/files/informe_de_seguimiento_rpc_y_mp_cuarto_trimestre_2019_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4"/>
  <sheetViews>
    <sheetView tabSelected="1" topLeftCell="Z10" zoomScale="85" zoomScaleNormal="85" workbookViewId="0">
      <selection activeCell="AE11" sqref="AE11"/>
    </sheetView>
  </sheetViews>
  <sheetFormatPr baseColWidth="10" defaultRowHeight="16.3" x14ac:dyDescent="0.3"/>
  <cols>
    <col min="1" max="1" width="27.75" style="4" customWidth="1"/>
    <col min="2" max="2" width="11.125" style="4" customWidth="1"/>
    <col min="3" max="3" width="71.25" style="5" customWidth="1"/>
    <col min="4" max="4" width="57.25" style="5" customWidth="1"/>
    <col min="5" max="5" width="28.25" style="4" customWidth="1"/>
    <col min="6" max="6" width="41" style="4" customWidth="1"/>
    <col min="7" max="8" width="21" style="4" customWidth="1"/>
    <col min="9" max="9" width="85.75" style="3" customWidth="1"/>
    <col min="10" max="10" width="10" style="4" customWidth="1"/>
    <col min="11" max="11" width="85.75" style="21" customWidth="1"/>
    <col min="12" max="12" width="10" style="3" customWidth="1"/>
    <col min="13" max="13" width="85.75" style="25" customWidth="1"/>
    <col min="14" max="14" width="10" style="26" customWidth="1"/>
    <col min="15" max="15" width="85.75" style="3" customWidth="1"/>
    <col min="16" max="16" width="10" style="3" customWidth="1"/>
    <col min="17" max="17" width="85.75" style="3" customWidth="1"/>
    <col min="18" max="18" width="10" style="4" customWidth="1"/>
    <col min="19" max="19" width="85.875" style="3" customWidth="1"/>
    <col min="20" max="20" width="10" style="4" customWidth="1"/>
    <col min="21" max="21" width="86" style="5" customWidth="1"/>
    <col min="22" max="22" width="10" style="26" customWidth="1"/>
    <col min="23" max="23" width="82.75" style="3" customWidth="1"/>
    <col min="24" max="24" width="10" style="4" customWidth="1"/>
    <col min="25" max="25" width="82.75" style="3" customWidth="1"/>
    <col min="26" max="26" width="10" style="26" customWidth="1"/>
    <col min="27" max="27" width="82.75" style="3" customWidth="1"/>
    <col min="28" max="28" width="11.25" style="3"/>
    <col min="29" max="29" width="82.75" style="3" customWidth="1"/>
    <col min="30" max="30" width="11.25" style="3"/>
    <col min="31" max="31" width="59.25" style="3" customWidth="1"/>
    <col min="32" max="241" width="11.25" style="3"/>
    <col min="242" max="242" width="27.75" style="3" customWidth="1"/>
    <col min="243" max="243" width="11.25" style="3"/>
    <col min="244" max="247" width="41" style="3" customWidth="1"/>
    <col min="248" max="249" width="32.25" style="3" customWidth="1"/>
    <col min="250" max="250" width="15" style="3" customWidth="1"/>
    <col min="251" max="258" width="41" style="3" customWidth="1"/>
    <col min="259" max="497" width="11.25" style="3"/>
    <col min="498" max="498" width="27.75" style="3" customWidth="1"/>
    <col min="499" max="499" width="11.25" style="3"/>
    <col min="500" max="503" width="41" style="3" customWidth="1"/>
    <col min="504" max="505" width="32.25" style="3" customWidth="1"/>
    <col min="506" max="506" width="15" style="3" customWidth="1"/>
    <col min="507" max="514" width="41" style="3" customWidth="1"/>
    <col min="515" max="753" width="11.25" style="3"/>
    <col min="754" max="754" width="27.75" style="3" customWidth="1"/>
    <col min="755" max="755" width="11.25" style="3"/>
    <col min="756" max="759" width="41" style="3" customWidth="1"/>
    <col min="760" max="761" width="32.25" style="3" customWidth="1"/>
    <col min="762" max="762" width="15" style="3" customWidth="1"/>
    <col min="763" max="770" width="41" style="3" customWidth="1"/>
    <col min="771" max="1009" width="11.25" style="3"/>
    <col min="1010" max="1010" width="27.75" style="3" customWidth="1"/>
    <col min="1011" max="1011" width="11.25" style="3"/>
    <col min="1012" max="1015" width="41" style="3" customWidth="1"/>
    <col min="1016" max="1017" width="32.25" style="3" customWidth="1"/>
    <col min="1018" max="1018" width="15" style="3" customWidth="1"/>
    <col min="1019" max="1026" width="41" style="3" customWidth="1"/>
    <col min="1027" max="1265" width="11.25" style="3"/>
    <col min="1266" max="1266" width="27.75" style="3" customWidth="1"/>
    <col min="1267" max="1267" width="11.25" style="3"/>
    <col min="1268" max="1271" width="41" style="3" customWidth="1"/>
    <col min="1272" max="1273" width="32.25" style="3" customWidth="1"/>
    <col min="1274" max="1274" width="15" style="3" customWidth="1"/>
    <col min="1275" max="1282" width="41" style="3" customWidth="1"/>
    <col min="1283" max="1521" width="11.25" style="3"/>
    <col min="1522" max="1522" width="27.75" style="3" customWidth="1"/>
    <col min="1523" max="1523" width="11.25" style="3"/>
    <col min="1524" max="1527" width="41" style="3" customWidth="1"/>
    <col min="1528" max="1529" width="32.25" style="3" customWidth="1"/>
    <col min="1530" max="1530" width="15" style="3" customWidth="1"/>
    <col min="1531" max="1538" width="41" style="3" customWidth="1"/>
    <col min="1539" max="1777" width="11.25" style="3"/>
    <col min="1778" max="1778" width="27.75" style="3" customWidth="1"/>
    <col min="1779" max="1779" width="11.25" style="3"/>
    <col min="1780" max="1783" width="41" style="3" customWidth="1"/>
    <col min="1784" max="1785" width="32.25" style="3" customWidth="1"/>
    <col min="1786" max="1786" width="15" style="3" customWidth="1"/>
    <col min="1787" max="1794" width="41" style="3" customWidth="1"/>
    <col min="1795" max="2033" width="11.25" style="3"/>
    <col min="2034" max="2034" width="27.75" style="3" customWidth="1"/>
    <col min="2035" max="2035" width="11.25" style="3"/>
    <col min="2036" max="2039" width="41" style="3" customWidth="1"/>
    <col min="2040" max="2041" width="32.25" style="3" customWidth="1"/>
    <col min="2042" max="2042" width="15" style="3" customWidth="1"/>
    <col min="2043" max="2050" width="41" style="3" customWidth="1"/>
    <col min="2051" max="2289" width="11.25" style="3"/>
    <col min="2290" max="2290" width="27.75" style="3" customWidth="1"/>
    <col min="2291" max="2291" width="11.25" style="3"/>
    <col min="2292" max="2295" width="41" style="3" customWidth="1"/>
    <col min="2296" max="2297" width="32.25" style="3" customWidth="1"/>
    <col min="2298" max="2298" width="15" style="3" customWidth="1"/>
    <col min="2299" max="2306" width="41" style="3" customWidth="1"/>
    <col min="2307" max="2545" width="11.25" style="3"/>
    <col min="2546" max="2546" width="27.75" style="3" customWidth="1"/>
    <col min="2547" max="2547" width="11.25" style="3"/>
    <col min="2548" max="2551" width="41" style="3" customWidth="1"/>
    <col min="2552" max="2553" width="32.25" style="3" customWidth="1"/>
    <col min="2554" max="2554" width="15" style="3" customWidth="1"/>
    <col min="2555" max="2562" width="41" style="3" customWidth="1"/>
    <col min="2563" max="2801" width="11.25" style="3"/>
    <col min="2802" max="2802" width="27.75" style="3" customWidth="1"/>
    <col min="2803" max="2803" width="11.25" style="3"/>
    <col min="2804" max="2807" width="41" style="3" customWidth="1"/>
    <col min="2808" max="2809" width="32.25" style="3" customWidth="1"/>
    <col min="2810" max="2810" width="15" style="3" customWidth="1"/>
    <col min="2811" max="2818" width="41" style="3" customWidth="1"/>
    <col min="2819" max="3057" width="11.25" style="3"/>
    <col min="3058" max="3058" width="27.75" style="3" customWidth="1"/>
    <col min="3059" max="3059" width="11.25" style="3"/>
    <col min="3060" max="3063" width="41" style="3" customWidth="1"/>
    <col min="3064" max="3065" width="32.25" style="3" customWidth="1"/>
    <col min="3066" max="3066" width="15" style="3" customWidth="1"/>
    <col min="3067" max="3074" width="41" style="3" customWidth="1"/>
    <col min="3075" max="3313" width="11.25" style="3"/>
    <col min="3314" max="3314" width="27.75" style="3" customWidth="1"/>
    <col min="3315" max="3315" width="11.25" style="3"/>
    <col min="3316" max="3319" width="41" style="3" customWidth="1"/>
    <col min="3320" max="3321" width="32.25" style="3" customWidth="1"/>
    <col min="3322" max="3322" width="15" style="3" customWidth="1"/>
    <col min="3323" max="3330" width="41" style="3" customWidth="1"/>
    <col min="3331" max="3569" width="11.25" style="3"/>
    <col min="3570" max="3570" width="27.75" style="3" customWidth="1"/>
    <col min="3571" max="3571" width="11.25" style="3"/>
    <col min="3572" max="3575" width="41" style="3" customWidth="1"/>
    <col min="3576" max="3577" width="32.25" style="3" customWidth="1"/>
    <col min="3578" max="3578" width="15" style="3" customWidth="1"/>
    <col min="3579" max="3586" width="41" style="3" customWidth="1"/>
    <col min="3587" max="3825" width="11.25" style="3"/>
    <col min="3826" max="3826" width="27.75" style="3" customWidth="1"/>
    <col min="3827" max="3827" width="11.25" style="3"/>
    <col min="3828" max="3831" width="41" style="3" customWidth="1"/>
    <col min="3832" max="3833" width="32.25" style="3" customWidth="1"/>
    <col min="3834" max="3834" width="15" style="3" customWidth="1"/>
    <col min="3835" max="3842" width="41" style="3" customWidth="1"/>
    <col min="3843" max="4081" width="11.25" style="3"/>
    <col min="4082" max="4082" width="27.75" style="3" customWidth="1"/>
    <col min="4083" max="4083" width="11.25" style="3"/>
    <col min="4084" max="4087" width="41" style="3" customWidth="1"/>
    <col min="4088" max="4089" width="32.25" style="3" customWidth="1"/>
    <col min="4090" max="4090" width="15" style="3" customWidth="1"/>
    <col min="4091" max="4098" width="41" style="3" customWidth="1"/>
    <col min="4099" max="4337" width="11.25" style="3"/>
    <col min="4338" max="4338" width="27.75" style="3" customWidth="1"/>
    <col min="4339" max="4339" width="11.25" style="3"/>
    <col min="4340" max="4343" width="41" style="3" customWidth="1"/>
    <col min="4344" max="4345" width="32.25" style="3" customWidth="1"/>
    <col min="4346" max="4346" width="15" style="3" customWidth="1"/>
    <col min="4347" max="4354" width="41" style="3" customWidth="1"/>
    <col min="4355" max="4593" width="11.25" style="3"/>
    <col min="4594" max="4594" width="27.75" style="3" customWidth="1"/>
    <col min="4595" max="4595" width="11.25" style="3"/>
    <col min="4596" max="4599" width="41" style="3" customWidth="1"/>
    <col min="4600" max="4601" width="32.25" style="3" customWidth="1"/>
    <col min="4602" max="4602" width="15" style="3" customWidth="1"/>
    <col min="4603" max="4610" width="41" style="3" customWidth="1"/>
    <col min="4611" max="4849" width="11.25" style="3"/>
    <col min="4850" max="4850" width="27.75" style="3" customWidth="1"/>
    <col min="4851" max="4851" width="11.25" style="3"/>
    <col min="4852" max="4855" width="41" style="3" customWidth="1"/>
    <col min="4856" max="4857" width="32.25" style="3" customWidth="1"/>
    <col min="4858" max="4858" width="15" style="3" customWidth="1"/>
    <col min="4859" max="4866" width="41" style="3" customWidth="1"/>
    <col min="4867" max="5105" width="11.25" style="3"/>
    <col min="5106" max="5106" width="27.75" style="3" customWidth="1"/>
    <col min="5107" max="5107" width="11.25" style="3"/>
    <col min="5108" max="5111" width="41" style="3" customWidth="1"/>
    <col min="5112" max="5113" width="32.25" style="3" customWidth="1"/>
    <col min="5114" max="5114" width="15" style="3" customWidth="1"/>
    <col min="5115" max="5122" width="41" style="3" customWidth="1"/>
    <col min="5123" max="5361" width="11.25" style="3"/>
    <col min="5362" max="5362" width="27.75" style="3" customWidth="1"/>
    <col min="5363" max="5363" width="11.25" style="3"/>
    <col min="5364" max="5367" width="41" style="3" customWidth="1"/>
    <col min="5368" max="5369" width="32.25" style="3" customWidth="1"/>
    <col min="5370" max="5370" width="15" style="3" customWidth="1"/>
    <col min="5371" max="5378" width="41" style="3" customWidth="1"/>
    <col min="5379" max="5617" width="11.25" style="3"/>
    <col min="5618" max="5618" width="27.75" style="3" customWidth="1"/>
    <col min="5619" max="5619" width="11.25" style="3"/>
    <col min="5620" max="5623" width="41" style="3" customWidth="1"/>
    <col min="5624" max="5625" width="32.25" style="3" customWidth="1"/>
    <col min="5626" max="5626" width="15" style="3" customWidth="1"/>
    <col min="5627" max="5634" width="41" style="3" customWidth="1"/>
    <col min="5635" max="5873" width="11.25" style="3"/>
    <col min="5874" max="5874" width="27.75" style="3" customWidth="1"/>
    <col min="5875" max="5875" width="11.25" style="3"/>
    <col min="5876" max="5879" width="41" style="3" customWidth="1"/>
    <col min="5880" max="5881" width="32.25" style="3" customWidth="1"/>
    <col min="5882" max="5882" width="15" style="3" customWidth="1"/>
    <col min="5883" max="5890" width="41" style="3" customWidth="1"/>
    <col min="5891" max="6129" width="11.25" style="3"/>
    <col min="6130" max="6130" width="27.75" style="3" customWidth="1"/>
    <col min="6131" max="6131" width="11.25" style="3"/>
    <col min="6132" max="6135" width="41" style="3" customWidth="1"/>
    <col min="6136" max="6137" width="32.25" style="3" customWidth="1"/>
    <col min="6138" max="6138" width="15" style="3" customWidth="1"/>
    <col min="6139" max="6146" width="41" style="3" customWidth="1"/>
    <col min="6147" max="6385" width="11.25" style="3"/>
    <col min="6386" max="6386" width="27.75" style="3" customWidth="1"/>
    <col min="6387" max="6387" width="11.25" style="3"/>
    <col min="6388" max="6391" width="41" style="3" customWidth="1"/>
    <col min="6392" max="6393" width="32.25" style="3" customWidth="1"/>
    <col min="6394" max="6394" width="15" style="3" customWidth="1"/>
    <col min="6395" max="6402" width="41" style="3" customWidth="1"/>
    <col min="6403" max="6641" width="11.25" style="3"/>
    <col min="6642" max="6642" width="27.75" style="3" customWidth="1"/>
    <col min="6643" max="6643" width="11.25" style="3"/>
    <col min="6644" max="6647" width="41" style="3" customWidth="1"/>
    <col min="6648" max="6649" width="32.25" style="3" customWidth="1"/>
    <col min="6650" max="6650" width="15" style="3" customWidth="1"/>
    <col min="6651" max="6658" width="41" style="3" customWidth="1"/>
    <col min="6659" max="6897" width="11.25" style="3"/>
    <col min="6898" max="6898" width="27.75" style="3" customWidth="1"/>
    <col min="6899" max="6899" width="11.25" style="3"/>
    <col min="6900" max="6903" width="41" style="3" customWidth="1"/>
    <col min="6904" max="6905" width="32.25" style="3" customWidth="1"/>
    <col min="6906" max="6906" width="15" style="3" customWidth="1"/>
    <col min="6907" max="6914" width="41" style="3" customWidth="1"/>
    <col min="6915" max="7153" width="11.25" style="3"/>
    <col min="7154" max="7154" width="27.75" style="3" customWidth="1"/>
    <col min="7155" max="7155" width="11.25" style="3"/>
    <col min="7156" max="7159" width="41" style="3" customWidth="1"/>
    <col min="7160" max="7161" width="32.25" style="3" customWidth="1"/>
    <col min="7162" max="7162" width="15" style="3" customWidth="1"/>
    <col min="7163" max="7170" width="41" style="3" customWidth="1"/>
    <col min="7171" max="7409" width="11.25" style="3"/>
    <col min="7410" max="7410" width="27.75" style="3" customWidth="1"/>
    <col min="7411" max="7411" width="11.25" style="3"/>
    <col min="7412" max="7415" width="41" style="3" customWidth="1"/>
    <col min="7416" max="7417" width="32.25" style="3" customWidth="1"/>
    <col min="7418" max="7418" width="15" style="3" customWidth="1"/>
    <col min="7419" max="7426" width="41" style="3" customWidth="1"/>
    <col min="7427" max="7665" width="11.25" style="3"/>
    <col min="7666" max="7666" width="27.75" style="3" customWidth="1"/>
    <col min="7667" max="7667" width="11.25" style="3"/>
    <col min="7668" max="7671" width="41" style="3" customWidth="1"/>
    <col min="7672" max="7673" width="32.25" style="3" customWidth="1"/>
    <col min="7674" max="7674" width="15" style="3" customWidth="1"/>
    <col min="7675" max="7682" width="41" style="3" customWidth="1"/>
    <col min="7683" max="7921" width="11.25" style="3"/>
    <col min="7922" max="7922" width="27.75" style="3" customWidth="1"/>
    <col min="7923" max="7923" width="11.25" style="3"/>
    <col min="7924" max="7927" width="41" style="3" customWidth="1"/>
    <col min="7928" max="7929" width="32.25" style="3" customWidth="1"/>
    <col min="7930" max="7930" width="15" style="3" customWidth="1"/>
    <col min="7931" max="7938" width="41" style="3" customWidth="1"/>
    <col min="7939" max="8177" width="11.25" style="3"/>
    <col min="8178" max="8178" width="27.75" style="3" customWidth="1"/>
    <col min="8179" max="8179" width="11.25" style="3"/>
    <col min="8180" max="8183" width="41" style="3" customWidth="1"/>
    <col min="8184" max="8185" width="32.25" style="3" customWidth="1"/>
    <col min="8186" max="8186" width="15" style="3" customWidth="1"/>
    <col min="8187" max="8194" width="41" style="3" customWidth="1"/>
    <col min="8195" max="8433" width="11.25" style="3"/>
    <col min="8434" max="8434" width="27.75" style="3" customWidth="1"/>
    <col min="8435" max="8435" width="11.25" style="3"/>
    <col min="8436" max="8439" width="41" style="3" customWidth="1"/>
    <col min="8440" max="8441" width="32.25" style="3" customWidth="1"/>
    <col min="8442" max="8442" width="15" style="3" customWidth="1"/>
    <col min="8443" max="8450" width="41" style="3" customWidth="1"/>
    <col min="8451" max="8689" width="11.25" style="3"/>
    <col min="8690" max="8690" width="27.75" style="3" customWidth="1"/>
    <col min="8691" max="8691" width="11.25" style="3"/>
    <col min="8692" max="8695" width="41" style="3" customWidth="1"/>
    <col min="8696" max="8697" width="32.25" style="3" customWidth="1"/>
    <col min="8698" max="8698" width="15" style="3" customWidth="1"/>
    <col min="8699" max="8706" width="41" style="3" customWidth="1"/>
    <col min="8707" max="8945" width="11.25" style="3"/>
    <col min="8946" max="8946" width="27.75" style="3" customWidth="1"/>
    <col min="8947" max="8947" width="11.25" style="3"/>
    <col min="8948" max="8951" width="41" style="3" customWidth="1"/>
    <col min="8952" max="8953" width="32.25" style="3" customWidth="1"/>
    <col min="8954" max="8954" width="15" style="3" customWidth="1"/>
    <col min="8955" max="8962" width="41" style="3" customWidth="1"/>
    <col min="8963" max="9201" width="11.25" style="3"/>
    <col min="9202" max="9202" width="27.75" style="3" customWidth="1"/>
    <col min="9203" max="9203" width="11.25" style="3"/>
    <col min="9204" max="9207" width="41" style="3" customWidth="1"/>
    <col min="9208" max="9209" width="32.25" style="3" customWidth="1"/>
    <col min="9210" max="9210" width="15" style="3" customWidth="1"/>
    <col min="9211" max="9218" width="41" style="3" customWidth="1"/>
    <col min="9219" max="9457" width="11.25" style="3"/>
    <col min="9458" max="9458" width="27.75" style="3" customWidth="1"/>
    <col min="9459" max="9459" width="11.25" style="3"/>
    <col min="9460" max="9463" width="41" style="3" customWidth="1"/>
    <col min="9464" max="9465" width="32.25" style="3" customWidth="1"/>
    <col min="9466" max="9466" width="15" style="3" customWidth="1"/>
    <col min="9467" max="9474" width="41" style="3" customWidth="1"/>
    <col min="9475" max="9713" width="11.25" style="3"/>
    <col min="9714" max="9714" width="27.75" style="3" customWidth="1"/>
    <col min="9715" max="9715" width="11.25" style="3"/>
    <col min="9716" max="9719" width="41" style="3" customWidth="1"/>
    <col min="9720" max="9721" width="32.25" style="3" customWidth="1"/>
    <col min="9722" max="9722" width="15" style="3" customWidth="1"/>
    <col min="9723" max="9730" width="41" style="3" customWidth="1"/>
    <col min="9731" max="9969" width="11.25" style="3"/>
    <col min="9970" max="9970" width="27.75" style="3" customWidth="1"/>
    <col min="9971" max="9971" width="11.25" style="3"/>
    <col min="9972" max="9975" width="41" style="3" customWidth="1"/>
    <col min="9976" max="9977" width="32.25" style="3" customWidth="1"/>
    <col min="9978" max="9978" width="15" style="3" customWidth="1"/>
    <col min="9979" max="9986" width="41" style="3" customWidth="1"/>
    <col min="9987" max="10225" width="11.25" style="3"/>
    <col min="10226" max="10226" width="27.75" style="3" customWidth="1"/>
    <col min="10227" max="10227" width="11.25" style="3"/>
    <col min="10228" max="10231" width="41" style="3" customWidth="1"/>
    <col min="10232" max="10233" width="32.25" style="3" customWidth="1"/>
    <col min="10234" max="10234" width="15" style="3" customWidth="1"/>
    <col min="10235" max="10242" width="41" style="3" customWidth="1"/>
    <col min="10243" max="10481" width="11.25" style="3"/>
    <col min="10482" max="10482" width="27.75" style="3" customWidth="1"/>
    <col min="10483" max="10483" width="11.25" style="3"/>
    <col min="10484" max="10487" width="41" style="3" customWidth="1"/>
    <col min="10488" max="10489" width="32.25" style="3" customWidth="1"/>
    <col min="10490" max="10490" width="15" style="3" customWidth="1"/>
    <col min="10491" max="10498" width="41" style="3" customWidth="1"/>
    <col min="10499" max="10737" width="11.25" style="3"/>
    <col min="10738" max="10738" width="27.75" style="3" customWidth="1"/>
    <col min="10739" max="10739" width="11.25" style="3"/>
    <col min="10740" max="10743" width="41" style="3" customWidth="1"/>
    <col min="10744" max="10745" width="32.25" style="3" customWidth="1"/>
    <col min="10746" max="10746" width="15" style="3" customWidth="1"/>
    <col min="10747" max="10754" width="41" style="3" customWidth="1"/>
    <col min="10755" max="10993" width="11.25" style="3"/>
    <col min="10994" max="10994" width="27.75" style="3" customWidth="1"/>
    <col min="10995" max="10995" width="11.25" style="3"/>
    <col min="10996" max="10999" width="41" style="3" customWidth="1"/>
    <col min="11000" max="11001" width="32.25" style="3" customWidth="1"/>
    <col min="11002" max="11002" width="15" style="3" customWidth="1"/>
    <col min="11003" max="11010" width="41" style="3" customWidth="1"/>
    <col min="11011" max="11249" width="11.25" style="3"/>
    <col min="11250" max="11250" width="27.75" style="3" customWidth="1"/>
    <col min="11251" max="11251" width="11.25" style="3"/>
    <col min="11252" max="11255" width="41" style="3" customWidth="1"/>
    <col min="11256" max="11257" width="32.25" style="3" customWidth="1"/>
    <col min="11258" max="11258" width="15" style="3" customWidth="1"/>
    <col min="11259" max="11266" width="41" style="3" customWidth="1"/>
    <col min="11267" max="11505" width="11.25" style="3"/>
    <col min="11506" max="11506" width="27.75" style="3" customWidth="1"/>
    <col min="11507" max="11507" width="11.25" style="3"/>
    <col min="11508" max="11511" width="41" style="3" customWidth="1"/>
    <col min="11512" max="11513" width="32.25" style="3" customWidth="1"/>
    <col min="11514" max="11514" width="15" style="3" customWidth="1"/>
    <col min="11515" max="11522" width="41" style="3" customWidth="1"/>
    <col min="11523" max="11761" width="11.25" style="3"/>
    <col min="11762" max="11762" width="27.75" style="3" customWidth="1"/>
    <col min="11763" max="11763" width="11.25" style="3"/>
    <col min="11764" max="11767" width="41" style="3" customWidth="1"/>
    <col min="11768" max="11769" width="32.25" style="3" customWidth="1"/>
    <col min="11770" max="11770" width="15" style="3" customWidth="1"/>
    <col min="11771" max="11778" width="41" style="3" customWidth="1"/>
    <col min="11779" max="12017" width="11.25" style="3"/>
    <col min="12018" max="12018" width="27.75" style="3" customWidth="1"/>
    <col min="12019" max="12019" width="11.25" style="3"/>
    <col min="12020" max="12023" width="41" style="3" customWidth="1"/>
    <col min="12024" max="12025" width="32.25" style="3" customWidth="1"/>
    <col min="12026" max="12026" width="15" style="3" customWidth="1"/>
    <col min="12027" max="12034" width="41" style="3" customWidth="1"/>
    <col min="12035" max="12273" width="11.25" style="3"/>
    <col min="12274" max="12274" width="27.75" style="3" customWidth="1"/>
    <col min="12275" max="12275" width="11.25" style="3"/>
    <col min="12276" max="12279" width="41" style="3" customWidth="1"/>
    <col min="12280" max="12281" width="32.25" style="3" customWidth="1"/>
    <col min="12282" max="12282" width="15" style="3" customWidth="1"/>
    <col min="12283" max="12290" width="41" style="3" customWidth="1"/>
    <col min="12291" max="12529" width="11.25" style="3"/>
    <col min="12530" max="12530" width="27.75" style="3" customWidth="1"/>
    <col min="12531" max="12531" width="11.25" style="3"/>
    <col min="12532" max="12535" width="41" style="3" customWidth="1"/>
    <col min="12536" max="12537" width="32.25" style="3" customWidth="1"/>
    <col min="12538" max="12538" width="15" style="3" customWidth="1"/>
    <col min="12539" max="12546" width="41" style="3" customWidth="1"/>
    <col min="12547" max="12785" width="11.25" style="3"/>
    <col min="12786" max="12786" width="27.75" style="3" customWidth="1"/>
    <col min="12787" max="12787" width="11.25" style="3"/>
    <col min="12788" max="12791" width="41" style="3" customWidth="1"/>
    <col min="12792" max="12793" width="32.25" style="3" customWidth="1"/>
    <col min="12794" max="12794" width="15" style="3" customWidth="1"/>
    <col min="12795" max="12802" width="41" style="3" customWidth="1"/>
    <col min="12803" max="13041" width="11.25" style="3"/>
    <col min="13042" max="13042" width="27.75" style="3" customWidth="1"/>
    <col min="13043" max="13043" width="11.25" style="3"/>
    <col min="13044" max="13047" width="41" style="3" customWidth="1"/>
    <col min="13048" max="13049" width="32.25" style="3" customWidth="1"/>
    <col min="13050" max="13050" width="15" style="3" customWidth="1"/>
    <col min="13051" max="13058" width="41" style="3" customWidth="1"/>
    <col min="13059" max="13297" width="11.25" style="3"/>
    <col min="13298" max="13298" width="27.75" style="3" customWidth="1"/>
    <col min="13299" max="13299" width="11.25" style="3"/>
    <col min="13300" max="13303" width="41" style="3" customWidth="1"/>
    <col min="13304" max="13305" width="32.25" style="3" customWidth="1"/>
    <col min="13306" max="13306" width="15" style="3" customWidth="1"/>
    <col min="13307" max="13314" width="41" style="3" customWidth="1"/>
    <col min="13315" max="13553" width="11.25" style="3"/>
    <col min="13554" max="13554" width="27.75" style="3" customWidth="1"/>
    <col min="13555" max="13555" width="11.25" style="3"/>
    <col min="13556" max="13559" width="41" style="3" customWidth="1"/>
    <col min="13560" max="13561" width="32.25" style="3" customWidth="1"/>
    <col min="13562" max="13562" width="15" style="3" customWidth="1"/>
    <col min="13563" max="13570" width="41" style="3" customWidth="1"/>
    <col min="13571" max="13809" width="11.25" style="3"/>
    <col min="13810" max="13810" width="27.75" style="3" customWidth="1"/>
    <col min="13811" max="13811" width="11.25" style="3"/>
    <col min="13812" max="13815" width="41" style="3" customWidth="1"/>
    <col min="13816" max="13817" width="32.25" style="3" customWidth="1"/>
    <col min="13818" max="13818" width="15" style="3" customWidth="1"/>
    <col min="13819" max="13826" width="41" style="3" customWidth="1"/>
    <col min="13827" max="14065" width="11.25" style="3"/>
    <col min="14066" max="14066" width="27.75" style="3" customWidth="1"/>
    <col min="14067" max="14067" width="11.25" style="3"/>
    <col min="14068" max="14071" width="41" style="3" customWidth="1"/>
    <col min="14072" max="14073" width="32.25" style="3" customWidth="1"/>
    <col min="14074" max="14074" width="15" style="3" customWidth="1"/>
    <col min="14075" max="14082" width="41" style="3" customWidth="1"/>
    <col min="14083" max="14321" width="11.25" style="3"/>
    <col min="14322" max="14322" width="27.75" style="3" customWidth="1"/>
    <col min="14323" max="14323" width="11.25" style="3"/>
    <col min="14324" max="14327" width="41" style="3" customWidth="1"/>
    <col min="14328" max="14329" width="32.25" style="3" customWidth="1"/>
    <col min="14330" max="14330" width="15" style="3" customWidth="1"/>
    <col min="14331" max="14338" width="41" style="3" customWidth="1"/>
    <col min="14339" max="14577" width="11.25" style="3"/>
    <col min="14578" max="14578" width="27.75" style="3" customWidth="1"/>
    <col min="14579" max="14579" width="11.25" style="3"/>
    <col min="14580" max="14583" width="41" style="3" customWidth="1"/>
    <col min="14584" max="14585" width="32.25" style="3" customWidth="1"/>
    <col min="14586" max="14586" width="15" style="3" customWidth="1"/>
    <col min="14587" max="14594" width="41" style="3" customWidth="1"/>
    <col min="14595" max="14833" width="11.25" style="3"/>
    <col min="14834" max="14834" width="27.75" style="3" customWidth="1"/>
    <col min="14835" max="14835" width="11.25" style="3"/>
    <col min="14836" max="14839" width="41" style="3" customWidth="1"/>
    <col min="14840" max="14841" width="32.25" style="3" customWidth="1"/>
    <col min="14842" max="14842" width="15" style="3" customWidth="1"/>
    <col min="14843" max="14850" width="41" style="3" customWidth="1"/>
    <col min="14851" max="15089" width="11.25" style="3"/>
    <col min="15090" max="15090" width="27.75" style="3" customWidth="1"/>
    <col min="15091" max="15091" width="11.25" style="3"/>
    <col min="15092" max="15095" width="41" style="3" customWidth="1"/>
    <col min="15096" max="15097" width="32.25" style="3" customWidth="1"/>
    <col min="15098" max="15098" width="15" style="3" customWidth="1"/>
    <col min="15099" max="15106" width="41" style="3" customWidth="1"/>
    <col min="15107" max="15345" width="11.25" style="3"/>
    <col min="15346" max="15346" width="27.75" style="3" customWidth="1"/>
    <col min="15347" max="15347" width="11.25" style="3"/>
    <col min="15348" max="15351" width="41" style="3" customWidth="1"/>
    <col min="15352" max="15353" width="32.25" style="3" customWidth="1"/>
    <col min="15354" max="15354" width="15" style="3" customWidth="1"/>
    <col min="15355" max="15362" width="41" style="3" customWidth="1"/>
    <col min="15363" max="15601" width="11.25" style="3"/>
    <col min="15602" max="15602" width="27.75" style="3" customWidth="1"/>
    <col min="15603" max="15603" width="11.25" style="3"/>
    <col min="15604" max="15607" width="41" style="3" customWidth="1"/>
    <col min="15608" max="15609" width="32.25" style="3" customWidth="1"/>
    <col min="15610" max="15610" width="15" style="3" customWidth="1"/>
    <col min="15611" max="15618" width="41" style="3" customWidth="1"/>
    <col min="15619" max="15857" width="11.25" style="3"/>
    <col min="15858" max="15858" width="27.75" style="3" customWidth="1"/>
    <col min="15859" max="15859" width="11.25" style="3"/>
    <col min="15860" max="15863" width="41" style="3" customWidth="1"/>
    <col min="15864" max="15865" width="32.25" style="3" customWidth="1"/>
    <col min="15866" max="15866" width="15" style="3" customWidth="1"/>
    <col min="15867" max="15874" width="41" style="3" customWidth="1"/>
    <col min="15875" max="16113" width="11.25" style="3"/>
    <col min="16114" max="16114" width="27.75" style="3" customWidth="1"/>
    <col min="16115" max="16115" width="11.25" style="3"/>
    <col min="16116" max="16119" width="41" style="3" customWidth="1"/>
    <col min="16120" max="16121" width="32.25" style="3" customWidth="1"/>
    <col min="16122" max="16122" width="15" style="3" customWidth="1"/>
    <col min="16123" max="16130" width="41" style="3" customWidth="1"/>
    <col min="16131" max="16378" width="11.25" style="3"/>
    <col min="16379" max="16384" width="11.25" style="3" customWidth="1"/>
  </cols>
  <sheetData>
    <row r="1" spans="1:32" s="9" customFormat="1" ht="61.85" x14ac:dyDescent="0.25">
      <c r="A1" s="44" t="s">
        <v>52</v>
      </c>
      <c r="B1" s="44"/>
      <c r="C1" s="44"/>
      <c r="D1" s="44"/>
      <c r="E1" s="44"/>
      <c r="F1" s="44"/>
      <c r="G1" s="44"/>
      <c r="H1" s="44"/>
      <c r="K1" s="19"/>
      <c r="M1" s="24"/>
      <c r="N1" s="22"/>
      <c r="U1" s="32"/>
      <c r="V1" s="22"/>
      <c r="Z1" s="22"/>
    </row>
    <row r="2" spans="1:32" s="7" customFormat="1" ht="15.8" customHeight="1" x14ac:dyDescent="0.25">
      <c r="A2" s="42" t="s">
        <v>0</v>
      </c>
      <c r="B2" s="42"/>
      <c r="C2" s="42"/>
      <c r="D2" s="42"/>
      <c r="E2" s="42"/>
      <c r="F2" s="42"/>
      <c r="G2" s="42"/>
      <c r="H2" s="42"/>
      <c r="I2" s="42"/>
      <c r="J2" s="42"/>
      <c r="K2" s="42"/>
      <c r="L2" s="43"/>
      <c r="M2" s="41"/>
      <c r="N2" s="41"/>
      <c r="O2" s="41"/>
      <c r="P2" s="41"/>
      <c r="Q2" s="41"/>
      <c r="R2" s="41"/>
      <c r="S2" s="41"/>
      <c r="T2" s="41"/>
      <c r="U2" s="41"/>
      <c r="V2" s="41"/>
      <c r="W2" s="41"/>
      <c r="X2" s="41"/>
      <c r="Y2" s="41"/>
      <c r="Z2" s="41"/>
      <c r="AA2" s="41"/>
      <c r="AB2" s="41"/>
      <c r="AC2" s="41"/>
      <c r="AD2" s="41"/>
      <c r="AE2" s="41"/>
      <c r="AF2" s="41"/>
    </row>
    <row r="3" spans="1:32" s="7" customFormat="1" x14ac:dyDescent="0.25">
      <c r="A3" s="28"/>
      <c r="B3" s="28"/>
      <c r="C3" s="28"/>
      <c r="D3" s="28"/>
      <c r="E3" s="28"/>
      <c r="F3" s="28"/>
      <c r="G3" s="28"/>
      <c r="H3" s="28"/>
      <c r="I3" s="42"/>
      <c r="J3" s="42"/>
      <c r="K3" s="42"/>
      <c r="L3" s="42"/>
      <c r="M3" s="42"/>
      <c r="N3" s="42"/>
      <c r="O3" s="42"/>
      <c r="P3" s="42"/>
      <c r="Q3" s="42"/>
      <c r="R3" s="42"/>
      <c r="S3" s="42"/>
      <c r="T3" s="42"/>
      <c r="U3" s="42"/>
      <c r="V3" s="42"/>
      <c r="W3" s="42"/>
      <c r="X3" s="42"/>
      <c r="Y3" s="42"/>
      <c r="Z3" s="42"/>
      <c r="AA3" s="42"/>
      <c r="AB3" s="42"/>
      <c r="AC3" s="42"/>
      <c r="AD3" s="42"/>
      <c r="AE3" s="42"/>
      <c r="AF3" s="42"/>
    </row>
    <row r="4" spans="1:32" s="7" customFormat="1" ht="32.6" x14ac:dyDescent="0.25">
      <c r="A4" s="2" t="s">
        <v>1</v>
      </c>
      <c r="B4" s="2"/>
      <c r="C4" s="2" t="s">
        <v>2</v>
      </c>
      <c r="D4" s="2" t="s">
        <v>3</v>
      </c>
      <c r="E4" s="2" t="s">
        <v>4</v>
      </c>
      <c r="F4" s="2" t="s">
        <v>5</v>
      </c>
      <c r="G4" s="2" t="s">
        <v>6</v>
      </c>
      <c r="H4" s="2" t="s">
        <v>53</v>
      </c>
      <c r="I4" s="16" t="s">
        <v>77</v>
      </c>
      <c r="J4" s="16" t="s">
        <v>78</v>
      </c>
      <c r="K4" s="29" t="s">
        <v>82</v>
      </c>
      <c r="L4" s="29" t="s">
        <v>78</v>
      </c>
      <c r="M4" s="29" t="s">
        <v>92</v>
      </c>
      <c r="N4" s="30" t="s">
        <v>78</v>
      </c>
      <c r="O4" s="29" t="s">
        <v>103</v>
      </c>
      <c r="P4" s="30" t="s">
        <v>78</v>
      </c>
      <c r="Q4" s="29" t="s">
        <v>108</v>
      </c>
      <c r="R4" s="30" t="s">
        <v>78</v>
      </c>
      <c r="S4" s="16" t="s">
        <v>114</v>
      </c>
      <c r="T4" s="23" t="s">
        <v>78</v>
      </c>
      <c r="U4" s="16" t="s">
        <v>123</v>
      </c>
      <c r="V4" s="23" t="s">
        <v>78</v>
      </c>
      <c r="W4" s="16" t="s">
        <v>128</v>
      </c>
      <c r="X4" s="23" t="s">
        <v>78</v>
      </c>
      <c r="Y4" s="16" t="s">
        <v>135</v>
      </c>
      <c r="Z4" s="23" t="s">
        <v>78</v>
      </c>
      <c r="AA4" s="16" t="s">
        <v>144</v>
      </c>
      <c r="AB4" s="23" t="s">
        <v>78</v>
      </c>
      <c r="AC4" s="16" t="s">
        <v>153</v>
      </c>
      <c r="AD4" s="23" t="s">
        <v>78</v>
      </c>
      <c r="AE4" s="16" t="s">
        <v>162</v>
      </c>
      <c r="AF4" s="23" t="s">
        <v>78</v>
      </c>
    </row>
    <row r="5" spans="1:32" ht="195.65" x14ac:dyDescent="0.3">
      <c r="A5" s="40" t="s">
        <v>7</v>
      </c>
      <c r="B5" s="8">
        <v>1</v>
      </c>
      <c r="C5" s="10" t="s">
        <v>36</v>
      </c>
      <c r="D5" s="10" t="s">
        <v>69</v>
      </c>
      <c r="E5" s="11" t="s">
        <v>76</v>
      </c>
      <c r="F5" s="11" t="s">
        <v>8</v>
      </c>
      <c r="G5" s="11" t="s">
        <v>49</v>
      </c>
      <c r="H5" s="12">
        <v>43496</v>
      </c>
      <c r="I5" s="18" t="s">
        <v>80</v>
      </c>
      <c r="J5" s="17">
        <v>1</v>
      </c>
      <c r="K5" s="1" t="s">
        <v>83</v>
      </c>
      <c r="L5" s="17">
        <v>1</v>
      </c>
      <c r="M5" s="1" t="s">
        <v>94</v>
      </c>
      <c r="N5" s="17">
        <v>1</v>
      </c>
      <c r="O5" s="8" t="s">
        <v>94</v>
      </c>
      <c r="P5" s="17">
        <v>1</v>
      </c>
      <c r="Q5" s="8" t="s">
        <v>94</v>
      </c>
      <c r="R5" s="17">
        <v>1</v>
      </c>
      <c r="S5" s="8" t="s">
        <v>94</v>
      </c>
      <c r="T5" s="17">
        <v>1</v>
      </c>
      <c r="U5" s="8" t="s">
        <v>94</v>
      </c>
      <c r="V5" s="17">
        <v>1</v>
      </c>
      <c r="W5" s="8" t="s">
        <v>94</v>
      </c>
      <c r="X5" s="17">
        <v>1</v>
      </c>
      <c r="Y5" s="8" t="s">
        <v>94</v>
      </c>
      <c r="Z5" s="17">
        <v>1</v>
      </c>
      <c r="AA5" s="8" t="s">
        <v>94</v>
      </c>
      <c r="AB5" s="17">
        <v>1</v>
      </c>
      <c r="AC5" s="1" t="s">
        <v>94</v>
      </c>
      <c r="AD5" s="17">
        <v>1</v>
      </c>
      <c r="AE5" s="14"/>
      <c r="AF5" s="14"/>
    </row>
    <row r="6" spans="1:32" ht="163.05000000000001" x14ac:dyDescent="0.3">
      <c r="A6" s="40"/>
      <c r="B6" s="36">
        <v>2</v>
      </c>
      <c r="C6" s="37" t="s">
        <v>35</v>
      </c>
      <c r="D6" s="10" t="s">
        <v>70</v>
      </c>
      <c r="E6" s="11" t="s">
        <v>76</v>
      </c>
      <c r="F6" s="11" t="s">
        <v>8</v>
      </c>
      <c r="G6" s="11" t="s">
        <v>49</v>
      </c>
      <c r="H6" s="12">
        <v>43496</v>
      </c>
      <c r="I6" s="15" t="s">
        <v>79</v>
      </c>
      <c r="J6" s="17">
        <v>1</v>
      </c>
      <c r="K6" s="1" t="s">
        <v>83</v>
      </c>
      <c r="L6" s="17">
        <v>1</v>
      </c>
      <c r="M6" s="1" t="s">
        <v>94</v>
      </c>
      <c r="N6" s="17">
        <v>1</v>
      </c>
      <c r="O6" s="8" t="s">
        <v>94</v>
      </c>
      <c r="P6" s="17">
        <v>1</v>
      </c>
      <c r="Q6" s="8" t="s">
        <v>94</v>
      </c>
      <c r="R6" s="17">
        <v>1</v>
      </c>
      <c r="S6" s="8" t="s">
        <v>94</v>
      </c>
      <c r="T6" s="17">
        <v>1</v>
      </c>
      <c r="U6" s="8" t="s">
        <v>94</v>
      </c>
      <c r="V6" s="17">
        <v>1</v>
      </c>
      <c r="W6" s="8" t="s">
        <v>94</v>
      </c>
      <c r="X6" s="17">
        <v>1</v>
      </c>
      <c r="Y6" s="8" t="s">
        <v>94</v>
      </c>
      <c r="Z6" s="17">
        <v>1</v>
      </c>
      <c r="AA6" s="8" t="s">
        <v>94</v>
      </c>
      <c r="AB6" s="17">
        <v>1</v>
      </c>
      <c r="AC6" s="1" t="s">
        <v>94</v>
      </c>
      <c r="AD6" s="17">
        <v>1</v>
      </c>
      <c r="AE6" s="14"/>
      <c r="AF6" s="14"/>
    </row>
    <row r="7" spans="1:32" ht="146.75" x14ac:dyDescent="0.3">
      <c r="A7" s="40"/>
      <c r="B7" s="36">
        <v>3</v>
      </c>
      <c r="C7" s="37" t="s">
        <v>30</v>
      </c>
      <c r="D7" s="10" t="s">
        <v>71</v>
      </c>
      <c r="E7" s="11" t="s">
        <v>76</v>
      </c>
      <c r="F7" s="11" t="s">
        <v>8</v>
      </c>
      <c r="G7" s="11" t="s">
        <v>49</v>
      </c>
      <c r="H7" s="12">
        <v>43555</v>
      </c>
      <c r="I7" s="14"/>
      <c r="J7" s="17"/>
      <c r="K7" s="20" t="s">
        <v>84</v>
      </c>
      <c r="L7" s="17">
        <v>1</v>
      </c>
      <c r="M7" s="1" t="s">
        <v>95</v>
      </c>
      <c r="N7" s="17">
        <v>1</v>
      </c>
      <c r="O7" s="8" t="s">
        <v>94</v>
      </c>
      <c r="P7" s="17">
        <v>1</v>
      </c>
      <c r="Q7" s="8" t="s">
        <v>94</v>
      </c>
      <c r="R7" s="17">
        <v>1</v>
      </c>
      <c r="S7" s="8" t="s">
        <v>94</v>
      </c>
      <c r="T7" s="17">
        <v>1</v>
      </c>
      <c r="U7" s="8" t="s">
        <v>94</v>
      </c>
      <c r="V7" s="17">
        <v>1</v>
      </c>
      <c r="W7" s="8" t="s">
        <v>94</v>
      </c>
      <c r="X7" s="17">
        <v>1</v>
      </c>
      <c r="Y7" s="8" t="s">
        <v>94</v>
      </c>
      <c r="Z7" s="17">
        <v>1</v>
      </c>
      <c r="AA7" s="8" t="s">
        <v>94</v>
      </c>
      <c r="AB7" s="17">
        <v>1</v>
      </c>
      <c r="AC7" s="1" t="s">
        <v>94</v>
      </c>
      <c r="AD7" s="17">
        <v>1</v>
      </c>
      <c r="AE7" s="14"/>
      <c r="AF7" s="14"/>
    </row>
    <row r="8" spans="1:32" ht="36" customHeight="1" x14ac:dyDescent="0.3">
      <c r="A8" s="40"/>
      <c r="B8" s="8">
        <v>4</v>
      </c>
      <c r="C8" s="10" t="s">
        <v>72</v>
      </c>
      <c r="D8" s="10" t="s">
        <v>59</v>
      </c>
      <c r="E8" s="11" t="s">
        <v>76</v>
      </c>
      <c r="F8" s="11" t="s">
        <v>8</v>
      </c>
      <c r="G8" s="11" t="s">
        <v>49</v>
      </c>
      <c r="H8" s="12">
        <v>43555</v>
      </c>
      <c r="I8" s="14"/>
      <c r="J8" s="17"/>
      <c r="K8" s="20" t="s">
        <v>85</v>
      </c>
      <c r="L8" s="17">
        <v>1</v>
      </c>
      <c r="M8" s="1" t="s">
        <v>95</v>
      </c>
      <c r="N8" s="17">
        <v>1</v>
      </c>
      <c r="O8" s="8" t="s">
        <v>94</v>
      </c>
      <c r="P8" s="17">
        <v>1</v>
      </c>
      <c r="Q8" s="8" t="s">
        <v>94</v>
      </c>
      <c r="R8" s="17">
        <v>1</v>
      </c>
      <c r="S8" s="8" t="s">
        <v>94</v>
      </c>
      <c r="T8" s="17">
        <v>1</v>
      </c>
      <c r="U8" s="8" t="s">
        <v>94</v>
      </c>
      <c r="V8" s="17">
        <v>1</v>
      </c>
      <c r="W8" s="8" t="s">
        <v>94</v>
      </c>
      <c r="X8" s="17">
        <v>1</v>
      </c>
      <c r="Y8" s="8" t="s">
        <v>94</v>
      </c>
      <c r="Z8" s="17">
        <v>1</v>
      </c>
      <c r="AA8" s="8" t="s">
        <v>94</v>
      </c>
      <c r="AB8" s="17">
        <v>1</v>
      </c>
      <c r="AC8" s="1" t="s">
        <v>94</v>
      </c>
      <c r="AD8" s="17">
        <v>1</v>
      </c>
      <c r="AE8" s="14"/>
      <c r="AF8" s="14"/>
    </row>
    <row r="9" spans="1:32" ht="130.44999999999999" x14ac:dyDescent="0.3">
      <c r="A9" s="40"/>
      <c r="B9" s="36">
        <v>5</v>
      </c>
      <c r="C9" s="37" t="s">
        <v>31</v>
      </c>
      <c r="D9" s="10" t="s">
        <v>60</v>
      </c>
      <c r="E9" s="11" t="s">
        <v>76</v>
      </c>
      <c r="F9" s="11" t="s">
        <v>8</v>
      </c>
      <c r="G9" s="11" t="s">
        <v>49</v>
      </c>
      <c r="H9" s="12">
        <v>43555</v>
      </c>
      <c r="I9" s="14"/>
      <c r="J9" s="17"/>
      <c r="K9" s="20" t="s">
        <v>86</v>
      </c>
      <c r="L9" s="17">
        <v>1</v>
      </c>
      <c r="M9" s="1" t="s">
        <v>95</v>
      </c>
      <c r="N9" s="17">
        <v>1</v>
      </c>
      <c r="O9" s="8" t="s">
        <v>94</v>
      </c>
      <c r="P9" s="17">
        <v>1</v>
      </c>
      <c r="Q9" s="8" t="s">
        <v>94</v>
      </c>
      <c r="R9" s="17">
        <v>1</v>
      </c>
      <c r="S9" s="8" t="s">
        <v>94</v>
      </c>
      <c r="T9" s="17">
        <v>1</v>
      </c>
      <c r="U9" s="8" t="s">
        <v>94</v>
      </c>
      <c r="V9" s="17">
        <v>1</v>
      </c>
      <c r="W9" s="8" t="s">
        <v>94</v>
      </c>
      <c r="X9" s="17">
        <v>1</v>
      </c>
      <c r="Y9" s="8" t="s">
        <v>94</v>
      </c>
      <c r="Z9" s="17">
        <v>1</v>
      </c>
      <c r="AA9" s="8" t="s">
        <v>94</v>
      </c>
      <c r="AB9" s="17">
        <v>1</v>
      </c>
      <c r="AC9" s="1" t="s">
        <v>94</v>
      </c>
      <c r="AD9" s="17">
        <v>1</v>
      </c>
      <c r="AE9" s="14"/>
      <c r="AF9" s="14"/>
    </row>
    <row r="10" spans="1:32" ht="114.15" x14ac:dyDescent="0.3">
      <c r="A10" s="40"/>
      <c r="B10" s="6">
        <v>6</v>
      </c>
      <c r="C10" s="10" t="s">
        <v>32</v>
      </c>
      <c r="D10" s="10" t="s">
        <v>42</v>
      </c>
      <c r="E10" s="11" t="s">
        <v>76</v>
      </c>
      <c r="F10" s="11" t="s">
        <v>8</v>
      </c>
      <c r="G10" s="11" t="s">
        <v>49</v>
      </c>
      <c r="H10" s="12">
        <v>43585</v>
      </c>
      <c r="I10" s="14"/>
      <c r="J10" s="17"/>
      <c r="K10" s="20" t="s">
        <v>87</v>
      </c>
      <c r="L10" s="17">
        <v>1</v>
      </c>
      <c r="M10" s="1" t="s">
        <v>95</v>
      </c>
      <c r="N10" s="17">
        <v>1</v>
      </c>
      <c r="O10" s="8" t="s">
        <v>94</v>
      </c>
      <c r="P10" s="17">
        <v>1</v>
      </c>
      <c r="Q10" s="8" t="s">
        <v>94</v>
      </c>
      <c r="R10" s="17">
        <v>1</v>
      </c>
      <c r="S10" s="8" t="s">
        <v>94</v>
      </c>
      <c r="T10" s="17">
        <v>1</v>
      </c>
      <c r="U10" s="8" t="s">
        <v>94</v>
      </c>
      <c r="V10" s="17">
        <v>1</v>
      </c>
      <c r="W10" s="8" t="s">
        <v>94</v>
      </c>
      <c r="X10" s="17">
        <v>1</v>
      </c>
      <c r="Y10" s="8" t="s">
        <v>94</v>
      </c>
      <c r="Z10" s="17">
        <v>1</v>
      </c>
      <c r="AA10" s="8" t="s">
        <v>94</v>
      </c>
      <c r="AB10" s="17">
        <v>1</v>
      </c>
      <c r="AC10" s="1" t="s">
        <v>94</v>
      </c>
      <c r="AD10" s="17">
        <v>1</v>
      </c>
      <c r="AE10" s="14"/>
      <c r="AF10" s="14"/>
    </row>
    <row r="11" spans="1:32" ht="271.55" customHeight="1" x14ac:dyDescent="0.3">
      <c r="A11" s="40"/>
      <c r="B11" s="8">
        <v>7</v>
      </c>
      <c r="C11" s="10" t="s">
        <v>9</v>
      </c>
      <c r="D11" s="10" t="s">
        <v>10</v>
      </c>
      <c r="E11" s="11" t="s">
        <v>76</v>
      </c>
      <c r="F11" s="11" t="s">
        <v>11</v>
      </c>
      <c r="G11" s="11" t="s">
        <v>51</v>
      </c>
      <c r="H11" s="13">
        <v>43814</v>
      </c>
      <c r="I11" s="14"/>
      <c r="J11" s="17"/>
      <c r="K11" s="20"/>
      <c r="L11" s="17"/>
      <c r="M11" s="1"/>
      <c r="N11" s="17"/>
      <c r="O11" s="27"/>
      <c r="P11" s="17"/>
      <c r="Q11" s="27"/>
      <c r="R11" s="17"/>
      <c r="S11" s="18" t="s">
        <v>115</v>
      </c>
      <c r="T11" s="17">
        <f>1/3</f>
        <v>0.33333333333333331</v>
      </c>
      <c r="U11" s="18" t="s">
        <v>134</v>
      </c>
      <c r="V11" s="17">
        <f>1/3</f>
        <v>0.33333333333333331</v>
      </c>
      <c r="W11" s="18" t="s">
        <v>133</v>
      </c>
      <c r="X11" s="17">
        <f>1/3</f>
        <v>0.33333333333333331</v>
      </c>
      <c r="Y11" s="33" t="s">
        <v>136</v>
      </c>
      <c r="Z11" s="17">
        <f>2/3</f>
        <v>0.66666666666666663</v>
      </c>
      <c r="AA11" s="18" t="s">
        <v>146</v>
      </c>
      <c r="AB11" s="17">
        <f>2/3</f>
        <v>0.66666666666666663</v>
      </c>
      <c r="AC11" s="35" t="s">
        <v>160</v>
      </c>
      <c r="AD11" s="34"/>
      <c r="AE11" s="18" t="s">
        <v>168</v>
      </c>
      <c r="AF11" s="14"/>
    </row>
    <row r="12" spans="1:32" ht="184.6" customHeight="1" x14ac:dyDescent="0.3">
      <c r="A12" s="40"/>
      <c r="B12" s="6">
        <v>8</v>
      </c>
      <c r="C12" s="10" t="s">
        <v>14</v>
      </c>
      <c r="D12" s="10" t="s">
        <v>15</v>
      </c>
      <c r="E12" s="11" t="s">
        <v>76</v>
      </c>
      <c r="F12" s="11" t="s">
        <v>16</v>
      </c>
      <c r="G12" s="11" t="s">
        <v>50</v>
      </c>
      <c r="H12" s="13">
        <v>43814</v>
      </c>
      <c r="I12" s="10" t="s">
        <v>90</v>
      </c>
      <c r="J12" s="17">
        <f>1/12</f>
        <v>8.3333333333333329E-2</v>
      </c>
      <c r="K12" s="10" t="s">
        <v>91</v>
      </c>
      <c r="L12" s="17">
        <f>2/12</f>
        <v>0.16666666666666666</v>
      </c>
      <c r="M12" s="10" t="s">
        <v>93</v>
      </c>
      <c r="N12" s="17">
        <f>3/12</f>
        <v>0.25</v>
      </c>
      <c r="O12" s="10" t="s">
        <v>105</v>
      </c>
      <c r="P12" s="17">
        <f>4/12</f>
        <v>0.33333333333333331</v>
      </c>
      <c r="Q12" s="10" t="s">
        <v>111</v>
      </c>
      <c r="R12" s="17">
        <f>5/12</f>
        <v>0.41666666666666669</v>
      </c>
      <c r="S12" s="10" t="s">
        <v>113</v>
      </c>
      <c r="T12" s="17">
        <f>6/12</f>
        <v>0.5</v>
      </c>
      <c r="U12" s="10" t="s">
        <v>126</v>
      </c>
      <c r="V12" s="17">
        <f>7/12</f>
        <v>0.58333333333333337</v>
      </c>
      <c r="W12" s="10" t="s">
        <v>132</v>
      </c>
      <c r="X12" s="17">
        <v>0.66</v>
      </c>
      <c r="Y12" s="10" t="s">
        <v>142</v>
      </c>
      <c r="Z12" s="17">
        <f>9/12</f>
        <v>0.75</v>
      </c>
      <c r="AA12" s="10" t="s">
        <v>145</v>
      </c>
      <c r="AB12" s="17">
        <f>10/12</f>
        <v>0.83333333333333337</v>
      </c>
      <c r="AC12" s="10" t="s">
        <v>163</v>
      </c>
      <c r="AD12" s="17">
        <f>11/12</f>
        <v>0.91666666666666663</v>
      </c>
      <c r="AE12" s="10" t="s">
        <v>164</v>
      </c>
      <c r="AF12" s="17">
        <v>1</v>
      </c>
    </row>
    <row r="13" spans="1:32" ht="295.5" customHeight="1" x14ac:dyDescent="0.3">
      <c r="A13" s="40"/>
      <c r="B13" s="6">
        <v>9</v>
      </c>
      <c r="C13" s="10" t="s">
        <v>43</v>
      </c>
      <c r="D13" s="10" t="s">
        <v>61</v>
      </c>
      <c r="E13" s="11" t="s">
        <v>37</v>
      </c>
      <c r="F13" s="11" t="s">
        <v>8</v>
      </c>
      <c r="G13" s="11" t="s">
        <v>47</v>
      </c>
      <c r="H13" s="13">
        <v>43646</v>
      </c>
      <c r="I13" s="14"/>
      <c r="J13" s="17"/>
      <c r="K13" s="20"/>
      <c r="L13" s="17"/>
      <c r="M13" s="18" t="s">
        <v>96</v>
      </c>
      <c r="N13" s="17"/>
      <c r="O13" s="27" t="s">
        <v>96</v>
      </c>
      <c r="P13" s="17"/>
      <c r="Q13" s="27" t="s">
        <v>96</v>
      </c>
      <c r="R13" s="17"/>
      <c r="S13" s="18" t="s">
        <v>121</v>
      </c>
      <c r="T13" s="17">
        <v>1</v>
      </c>
      <c r="U13" s="8" t="s">
        <v>94</v>
      </c>
      <c r="V13" s="17">
        <v>1</v>
      </c>
      <c r="W13" s="8" t="s">
        <v>94</v>
      </c>
      <c r="X13" s="17">
        <v>1</v>
      </c>
      <c r="Y13" s="8" t="s">
        <v>94</v>
      </c>
      <c r="Z13" s="17">
        <v>1</v>
      </c>
      <c r="AA13" s="8" t="s">
        <v>94</v>
      </c>
      <c r="AB13" s="17">
        <v>1</v>
      </c>
      <c r="AC13" s="1" t="s">
        <v>94</v>
      </c>
      <c r="AD13" s="17">
        <v>1</v>
      </c>
      <c r="AE13" s="14"/>
      <c r="AF13" s="14"/>
    </row>
    <row r="14" spans="1:32" ht="81.55" x14ac:dyDescent="0.3">
      <c r="A14" s="40"/>
      <c r="B14" s="8">
        <v>10</v>
      </c>
      <c r="C14" s="10" t="s">
        <v>55</v>
      </c>
      <c r="D14" s="10" t="s">
        <v>56</v>
      </c>
      <c r="E14" s="11" t="s">
        <v>54</v>
      </c>
      <c r="F14" s="11" t="s">
        <v>8</v>
      </c>
      <c r="G14" s="11" t="s">
        <v>47</v>
      </c>
      <c r="H14" s="13">
        <v>43769</v>
      </c>
      <c r="I14" s="14"/>
      <c r="J14" s="17"/>
      <c r="K14" s="20"/>
      <c r="L14" s="17"/>
      <c r="M14" s="18" t="s">
        <v>97</v>
      </c>
      <c r="N14" s="17"/>
      <c r="O14" s="27" t="s">
        <v>97</v>
      </c>
      <c r="P14" s="17"/>
      <c r="Q14" s="27" t="s">
        <v>97</v>
      </c>
      <c r="R14" s="17"/>
      <c r="S14" s="27" t="s">
        <v>97</v>
      </c>
      <c r="T14" s="17"/>
      <c r="U14" s="27" t="s">
        <v>97</v>
      </c>
      <c r="V14" s="17"/>
      <c r="W14" s="27" t="s">
        <v>97</v>
      </c>
      <c r="X14" s="17"/>
      <c r="Y14" s="27" t="s">
        <v>97</v>
      </c>
      <c r="Z14" s="17"/>
      <c r="AA14" s="18" t="s">
        <v>151</v>
      </c>
      <c r="AB14" s="17">
        <v>1</v>
      </c>
      <c r="AC14" s="1" t="s">
        <v>94</v>
      </c>
      <c r="AD14" s="17">
        <v>1</v>
      </c>
      <c r="AE14" s="14"/>
      <c r="AF14" s="14"/>
    </row>
    <row r="15" spans="1:32" ht="126" customHeight="1" x14ac:dyDescent="0.3">
      <c r="A15" s="40" t="s">
        <v>12</v>
      </c>
      <c r="B15" s="1" t="s">
        <v>13</v>
      </c>
      <c r="C15" s="10" t="s">
        <v>38</v>
      </c>
      <c r="D15" s="10" t="s">
        <v>63</v>
      </c>
      <c r="E15" s="11" t="s">
        <v>37</v>
      </c>
      <c r="F15" s="11" t="s">
        <v>8</v>
      </c>
      <c r="G15" s="11" t="s">
        <v>51</v>
      </c>
      <c r="H15" s="12">
        <v>43814</v>
      </c>
      <c r="I15" s="14"/>
      <c r="J15" s="17"/>
      <c r="K15" s="20"/>
      <c r="L15" s="17"/>
      <c r="M15" s="18" t="s">
        <v>98</v>
      </c>
      <c r="N15" s="17"/>
      <c r="O15" s="27" t="s">
        <v>98</v>
      </c>
      <c r="P15" s="17"/>
      <c r="Q15" s="27" t="s">
        <v>98</v>
      </c>
      <c r="R15" s="17"/>
      <c r="S15" s="18" t="s">
        <v>120</v>
      </c>
      <c r="T15" s="17">
        <f>106/246</f>
        <v>0.43089430894308944</v>
      </c>
      <c r="U15" s="18" t="s">
        <v>124</v>
      </c>
      <c r="V15" s="17">
        <f>106/246</f>
        <v>0.43089430894308944</v>
      </c>
      <c r="W15" s="27" t="s">
        <v>124</v>
      </c>
      <c r="X15" s="17">
        <f>106/246</f>
        <v>0.43089430894308944</v>
      </c>
      <c r="Y15" s="18" t="s">
        <v>143</v>
      </c>
      <c r="Z15" s="17">
        <f>241/246</f>
        <v>0.97967479674796742</v>
      </c>
      <c r="AA15" s="18" t="s">
        <v>147</v>
      </c>
      <c r="AB15" s="17">
        <v>1</v>
      </c>
      <c r="AC15" s="1" t="s">
        <v>94</v>
      </c>
      <c r="AD15" s="17">
        <v>1</v>
      </c>
      <c r="AE15" s="14"/>
      <c r="AF15" s="14"/>
    </row>
    <row r="16" spans="1:32" ht="81.55" x14ac:dyDescent="0.3">
      <c r="A16" s="40"/>
      <c r="B16" s="1" t="s">
        <v>17</v>
      </c>
      <c r="C16" s="10" t="s">
        <v>44</v>
      </c>
      <c r="D16" s="10" t="s">
        <v>62</v>
      </c>
      <c r="E16" s="11" t="s">
        <v>37</v>
      </c>
      <c r="F16" s="11" t="s">
        <v>8</v>
      </c>
      <c r="G16" s="11" t="s">
        <v>51</v>
      </c>
      <c r="H16" s="13">
        <v>43814</v>
      </c>
      <c r="I16" s="14"/>
      <c r="J16" s="17"/>
      <c r="K16" s="20"/>
      <c r="L16" s="17"/>
      <c r="M16" s="18" t="s">
        <v>98</v>
      </c>
      <c r="N16" s="17"/>
      <c r="O16" s="27" t="s">
        <v>98</v>
      </c>
      <c r="P16" s="17"/>
      <c r="Q16" s="27" t="s">
        <v>98</v>
      </c>
      <c r="R16" s="17"/>
      <c r="S16" s="18" t="s">
        <v>116</v>
      </c>
      <c r="T16" s="17">
        <f>1/3</f>
        <v>0.33333333333333331</v>
      </c>
      <c r="U16" s="27" t="s">
        <v>124</v>
      </c>
      <c r="V16" s="17">
        <f>1/3</f>
        <v>0.33333333333333331</v>
      </c>
      <c r="W16" s="27" t="s">
        <v>124</v>
      </c>
      <c r="X16" s="17">
        <f>1/3</f>
        <v>0.33333333333333331</v>
      </c>
      <c r="Y16" s="18" t="s">
        <v>116</v>
      </c>
      <c r="Z16" s="17">
        <f>2/3</f>
        <v>0.66666666666666663</v>
      </c>
      <c r="AA16" s="18" t="s">
        <v>148</v>
      </c>
      <c r="AB16" s="17">
        <f>2/3</f>
        <v>0.66666666666666663</v>
      </c>
      <c r="AC16" s="18" t="s">
        <v>154</v>
      </c>
      <c r="AD16" s="17">
        <f>3/3</f>
        <v>1</v>
      </c>
      <c r="AE16" s="14"/>
      <c r="AF16" s="14"/>
    </row>
    <row r="17" spans="1:32" ht="65.25" x14ac:dyDescent="0.3">
      <c r="A17" s="40" t="s">
        <v>74</v>
      </c>
      <c r="B17" s="1" t="s">
        <v>18</v>
      </c>
      <c r="C17" s="10" t="s">
        <v>39</v>
      </c>
      <c r="D17" s="10" t="s">
        <v>73</v>
      </c>
      <c r="E17" s="11" t="s">
        <v>37</v>
      </c>
      <c r="F17" s="11" t="s">
        <v>8</v>
      </c>
      <c r="G17" s="11" t="s">
        <v>51</v>
      </c>
      <c r="H17" s="13">
        <v>43814</v>
      </c>
      <c r="I17" s="14"/>
      <c r="J17" s="17"/>
      <c r="K17" s="20"/>
      <c r="L17" s="17"/>
      <c r="M17" s="18" t="s">
        <v>98</v>
      </c>
      <c r="N17" s="17"/>
      <c r="O17" s="27" t="s">
        <v>98</v>
      </c>
      <c r="P17" s="17"/>
      <c r="Q17" s="27" t="s">
        <v>98</v>
      </c>
      <c r="R17" s="17"/>
      <c r="S17" s="18" t="s">
        <v>119</v>
      </c>
      <c r="T17" s="17">
        <f>99/246</f>
        <v>0.40243902439024393</v>
      </c>
      <c r="U17" s="27" t="s">
        <v>124</v>
      </c>
      <c r="V17" s="17">
        <f>99/246</f>
        <v>0.40243902439024393</v>
      </c>
      <c r="W17" s="27" t="s">
        <v>124</v>
      </c>
      <c r="X17" s="17">
        <f>99/246</f>
        <v>0.40243902439024393</v>
      </c>
      <c r="Y17" s="18" t="s">
        <v>138</v>
      </c>
      <c r="Z17" s="17">
        <f>234/246</f>
        <v>0.95121951219512191</v>
      </c>
      <c r="AA17" s="18" t="s">
        <v>148</v>
      </c>
      <c r="AB17" s="17">
        <f>234/246</f>
        <v>0.95121951219512191</v>
      </c>
      <c r="AC17" s="18" t="s">
        <v>155</v>
      </c>
      <c r="AD17" s="17">
        <f>246/246</f>
        <v>1</v>
      </c>
      <c r="AE17" s="14"/>
      <c r="AF17" s="14"/>
    </row>
    <row r="18" spans="1:32" ht="65.25" x14ac:dyDescent="0.3">
      <c r="A18" s="40"/>
      <c r="B18" s="1" t="s">
        <v>19</v>
      </c>
      <c r="C18" s="10" t="s">
        <v>64</v>
      </c>
      <c r="D18" s="10" t="s">
        <v>66</v>
      </c>
      <c r="E18" s="11" t="s">
        <v>37</v>
      </c>
      <c r="F18" s="11" t="s">
        <v>8</v>
      </c>
      <c r="G18" s="11" t="s">
        <v>51</v>
      </c>
      <c r="H18" s="13">
        <v>43814</v>
      </c>
      <c r="I18" s="14"/>
      <c r="J18" s="17"/>
      <c r="K18" s="20"/>
      <c r="L18" s="17"/>
      <c r="M18" s="18" t="s">
        <v>98</v>
      </c>
      <c r="N18" s="17"/>
      <c r="O18" s="27" t="s">
        <v>98</v>
      </c>
      <c r="P18" s="17"/>
      <c r="Q18" s="27" t="s">
        <v>98</v>
      </c>
      <c r="R18" s="17"/>
      <c r="S18" s="18" t="s">
        <v>118</v>
      </c>
      <c r="T18" s="17">
        <f>47/246</f>
        <v>0.1910569105691057</v>
      </c>
      <c r="U18" s="27" t="s">
        <v>124</v>
      </c>
      <c r="V18" s="17">
        <f>47/246</f>
        <v>0.1910569105691057</v>
      </c>
      <c r="W18" s="27" t="s">
        <v>124</v>
      </c>
      <c r="X18" s="17">
        <f>47/246</f>
        <v>0.1910569105691057</v>
      </c>
      <c r="Y18" s="18" t="s">
        <v>139</v>
      </c>
      <c r="Z18" s="17">
        <f>218/246</f>
        <v>0.88617886178861793</v>
      </c>
      <c r="AA18" s="18" t="s">
        <v>148</v>
      </c>
      <c r="AB18" s="17">
        <f>218/246</f>
        <v>0.88617886178861793</v>
      </c>
      <c r="AC18" s="18" t="s">
        <v>156</v>
      </c>
      <c r="AD18" s="17">
        <f>246/246</f>
        <v>1</v>
      </c>
      <c r="AE18" s="14"/>
      <c r="AF18" s="14"/>
    </row>
    <row r="19" spans="1:32" ht="343.55" customHeight="1" x14ac:dyDescent="0.3">
      <c r="A19" s="40" t="s">
        <v>20</v>
      </c>
      <c r="B19" s="1" t="s">
        <v>21</v>
      </c>
      <c r="C19" s="10" t="s">
        <v>45</v>
      </c>
      <c r="D19" s="10" t="s">
        <v>46</v>
      </c>
      <c r="E19" s="11" t="s">
        <v>76</v>
      </c>
      <c r="F19" s="11" t="s">
        <v>8</v>
      </c>
      <c r="G19" s="11" t="s">
        <v>49</v>
      </c>
      <c r="H19" s="13">
        <v>43585</v>
      </c>
      <c r="I19" s="14"/>
      <c r="J19" s="17"/>
      <c r="K19" s="20"/>
      <c r="L19" s="17"/>
      <c r="M19" s="18" t="s">
        <v>99</v>
      </c>
      <c r="N19" s="17"/>
      <c r="O19" s="18" t="s">
        <v>106</v>
      </c>
      <c r="P19" s="17">
        <v>0.9</v>
      </c>
      <c r="Q19" s="18" t="s">
        <v>110</v>
      </c>
      <c r="R19" s="17">
        <v>1</v>
      </c>
      <c r="S19" s="8" t="s">
        <v>94</v>
      </c>
      <c r="T19" s="17">
        <v>1</v>
      </c>
      <c r="U19" s="8" t="s">
        <v>94</v>
      </c>
      <c r="V19" s="17">
        <v>1</v>
      </c>
      <c r="W19" s="8" t="s">
        <v>94</v>
      </c>
      <c r="X19" s="17">
        <v>1</v>
      </c>
      <c r="Y19" s="8" t="s">
        <v>94</v>
      </c>
      <c r="Z19" s="17">
        <v>1</v>
      </c>
      <c r="AA19" s="8" t="s">
        <v>94</v>
      </c>
      <c r="AB19" s="17">
        <v>1</v>
      </c>
      <c r="AC19" s="1" t="s">
        <v>94</v>
      </c>
      <c r="AD19" s="17">
        <v>1</v>
      </c>
      <c r="AE19" s="14"/>
      <c r="AF19" s="14"/>
    </row>
    <row r="20" spans="1:32" ht="409.6" customHeight="1" x14ac:dyDescent="0.3">
      <c r="A20" s="40"/>
      <c r="B20" s="1" t="s">
        <v>22</v>
      </c>
      <c r="C20" s="10" t="s">
        <v>23</v>
      </c>
      <c r="D20" s="10" t="s">
        <v>75</v>
      </c>
      <c r="E20" s="11" t="s">
        <v>8</v>
      </c>
      <c r="F20" s="11" t="s">
        <v>24</v>
      </c>
      <c r="G20" s="11" t="s">
        <v>50</v>
      </c>
      <c r="H20" s="13">
        <v>43814</v>
      </c>
      <c r="I20" s="33" t="s">
        <v>81</v>
      </c>
      <c r="J20" s="17">
        <f>1/12</f>
        <v>8.3333333333333329E-2</v>
      </c>
      <c r="K20" s="20" t="s">
        <v>89</v>
      </c>
      <c r="L20" s="17">
        <f>2/12</f>
        <v>0.16666666666666666</v>
      </c>
      <c r="M20" s="18" t="s">
        <v>102</v>
      </c>
      <c r="N20" s="17">
        <f>3/12</f>
        <v>0.25</v>
      </c>
      <c r="O20" s="18" t="s">
        <v>107</v>
      </c>
      <c r="P20" s="17">
        <f>4/12</f>
        <v>0.33333333333333331</v>
      </c>
      <c r="Q20" s="18" t="s">
        <v>112</v>
      </c>
      <c r="R20" s="17">
        <f>5/12</f>
        <v>0.41666666666666669</v>
      </c>
      <c r="S20" s="15" t="s">
        <v>122</v>
      </c>
      <c r="T20" s="17">
        <f>6/12</f>
        <v>0.5</v>
      </c>
      <c r="U20" s="18" t="s">
        <v>127</v>
      </c>
      <c r="V20" s="17">
        <f>7/12</f>
        <v>0.58333333333333337</v>
      </c>
      <c r="W20" s="18" t="s">
        <v>130</v>
      </c>
      <c r="X20" s="17">
        <f>8/12</f>
        <v>0.66666666666666663</v>
      </c>
      <c r="Y20" s="33" t="s">
        <v>137</v>
      </c>
      <c r="Z20" s="17">
        <f>9/12</f>
        <v>0.75</v>
      </c>
      <c r="AA20" s="18" t="s">
        <v>152</v>
      </c>
      <c r="AB20" s="17">
        <f>10/12</f>
        <v>0.83333333333333337</v>
      </c>
      <c r="AC20" s="33" t="s">
        <v>161</v>
      </c>
      <c r="AD20" s="17">
        <v>0.92</v>
      </c>
      <c r="AE20" s="33" t="s">
        <v>165</v>
      </c>
      <c r="AF20" s="17">
        <v>1</v>
      </c>
    </row>
    <row r="21" spans="1:32" ht="179.35" x14ac:dyDescent="0.3">
      <c r="A21" s="40"/>
      <c r="B21" s="1" t="s">
        <v>25</v>
      </c>
      <c r="C21" s="10" t="s">
        <v>57</v>
      </c>
      <c r="D21" s="10" t="s">
        <v>58</v>
      </c>
      <c r="E21" s="11" t="s">
        <v>76</v>
      </c>
      <c r="F21" s="11" t="s">
        <v>8</v>
      </c>
      <c r="G21" s="11" t="s">
        <v>49</v>
      </c>
      <c r="H21" s="13">
        <v>43555</v>
      </c>
      <c r="I21" s="14"/>
      <c r="J21" s="17"/>
      <c r="K21" s="20" t="s">
        <v>88</v>
      </c>
      <c r="L21" s="17">
        <v>1</v>
      </c>
      <c r="M21" s="1" t="s">
        <v>95</v>
      </c>
      <c r="N21" s="17">
        <v>1</v>
      </c>
      <c r="O21" s="8" t="s">
        <v>94</v>
      </c>
      <c r="P21" s="17">
        <v>1</v>
      </c>
      <c r="Q21" s="8" t="s">
        <v>94</v>
      </c>
      <c r="R21" s="17">
        <v>1</v>
      </c>
      <c r="S21" s="8" t="s">
        <v>94</v>
      </c>
      <c r="T21" s="17">
        <v>1</v>
      </c>
      <c r="U21" s="8" t="s">
        <v>94</v>
      </c>
      <c r="V21" s="17">
        <v>1</v>
      </c>
      <c r="W21" s="8" t="s">
        <v>94</v>
      </c>
      <c r="X21" s="17">
        <v>1</v>
      </c>
      <c r="Y21" s="8" t="s">
        <v>94</v>
      </c>
      <c r="Z21" s="17">
        <v>1</v>
      </c>
      <c r="AA21" s="8" t="s">
        <v>94</v>
      </c>
      <c r="AB21" s="17">
        <v>1</v>
      </c>
      <c r="AC21" s="1" t="s">
        <v>94</v>
      </c>
      <c r="AD21" s="17">
        <v>1</v>
      </c>
      <c r="AE21" s="14"/>
      <c r="AF21" s="14"/>
    </row>
    <row r="22" spans="1:32" ht="154.55000000000001" customHeight="1" x14ac:dyDescent="0.3">
      <c r="A22" s="40" t="s">
        <v>26</v>
      </c>
      <c r="B22" s="1" t="s">
        <v>27</v>
      </c>
      <c r="C22" s="10" t="s">
        <v>33</v>
      </c>
      <c r="D22" s="10" t="s">
        <v>40</v>
      </c>
      <c r="E22" s="11" t="s">
        <v>37</v>
      </c>
      <c r="F22" s="11" t="s">
        <v>8</v>
      </c>
      <c r="G22" s="11" t="s">
        <v>48</v>
      </c>
      <c r="H22" s="13">
        <v>43829</v>
      </c>
      <c r="I22" s="14"/>
      <c r="J22" s="17"/>
      <c r="K22" s="20"/>
      <c r="L22" s="17"/>
      <c r="M22" s="18" t="s">
        <v>100</v>
      </c>
      <c r="N22" s="17"/>
      <c r="O22" s="18" t="s">
        <v>104</v>
      </c>
      <c r="P22" s="17">
        <v>0.25</v>
      </c>
      <c r="Q22" s="18" t="s">
        <v>109</v>
      </c>
      <c r="R22" s="17">
        <v>0.25</v>
      </c>
      <c r="S22" s="18" t="s">
        <v>109</v>
      </c>
      <c r="T22" s="17">
        <v>0.25</v>
      </c>
      <c r="U22" s="18" t="s">
        <v>125</v>
      </c>
      <c r="V22" s="17">
        <f>2/4</f>
        <v>0.5</v>
      </c>
      <c r="W22" s="18" t="s">
        <v>129</v>
      </c>
      <c r="X22" s="17">
        <f>2/4</f>
        <v>0.5</v>
      </c>
      <c r="Y22" s="18" t="s">
        <v>129</v>
      </c>
      <c r="Z22" s="17">
        <f>2/4</f>
        <v>0.5</v>
      </c>
      <c r="AA22" s="18" t="s">
        <v>149</v>
      </c>
      <c r="AB22" s="17">
        <f>3/4</f>
        <v>0.75</v>
      </c>
      <c r="AC22" s="18" t="s">
        <v>157</v>
      </c>
      <c r="AD22" s="17">
        <f>3/4</f>
        <v>0.75</v>
      </c>
      <c r="AE22" s="38" t="s">
        <v>166</v>
      </c>
      <c r="AF22" s="39">
        <v>1</v>
      </c>
    </row>
    <row r="23" spans="1:32" ht="81.7" customHeight="1" x14ac:dyDescent="0.3">
      <c r="A23" s="40"/>
      <c r="B23" s="1" t="s">
        <v>28</v>
      </c>
      <c r="C23" s="10" t="s">
        <v>41</v>
      </c>
      <c r="D23" s="10" t="s">
        <v>65</v>
      </c>
      <c r="E23" s="11" t="s">
        <v>37</v>
      </c>
      <c r="F23" s="11" t="s">
        <v>8</v>
      </c>
      <c r="G23" s="11" t="s">
        <v>51</v>
      </c>
      <c r="H23" s="13">
        <v>43814</v>
      </c>
      <c r="I23" s="14"/>
      <c r="J23" s="17"/>
      <c r="K23" s="20"/>
      <c r="L23" s="17"/>
      <c r="M23" s="18" t="s">
        <v>98</v>
      </c>
      <c r="N23" s="17"/>
      <c r="O23" s="27" t="s">
        <v>98</v>
      </c>
      <c r="P23" s="17"/>
      <c r="Q23" s="27" t="s">
        <v>98</v>
      </c>
      <c r="R23" s="17"/>
      <c r="S23" s="31" t="s">
        <v>117</v>
      </c>
      <c r="T23" s="17">
        <f>47/246</f>
        <v>0.1910569105691057</v>
      </c>
      <c r="U23" s="27" t="s">
        <v>124</v>
      </c>
      <c r="V23" s="17">
        <f>47/246</f>
        <v>0.1910569105691057</v>
      </c>
      <c r="W23" s="27" t="s">
        <v>124</v>
      </c>
      <c r="X23" s="17">
        <v>0.1910569105691057</v>
      </c>
      <c r="Y23" s="18" t="s">
        <v>140</v>
      </c>
      <c r="Z23" s="17">
        <f>215/246</f>
        <v>0.87398373983739841</v>
      </c>
      <c r="AA23" s="18" t="s">
        <v>148</v>
      </c>
      <c r="AB23" s="17">
        <f>215/246</f>
        <v>0.87398373983739841</v>
      </c>
      <c r="AC23" s="18" t="s">
        <v>158</v>
      </c>
      <c r="AD23" s="17">
        <f>246/246</f>
        <v>1</v>
      </c>
      <c r="AE23" s="14"/>
      <c r="AF23" s="14"/>
    </row>
    <row r="24" spans="1:32" ht="272.25" customHeight="1" x14ac:dyDescent="0.3">
      <c r="A24" s="40"/>
      <c r="B24" s="1" t="s">
        <v>29</v>
      </c>
      <c r="C24" s="10" t="s">
        <v>34</v>
      </c>
      <c r="D24" s="10" t="s">
        <v>68</v>
      </c>
      <c r="E24" s="11" t="s">
        <v>37</v>
      </c>
      <c r="F24" s="11" t="s">
        <v>8</v>
      </c>
      <c r="G24" s="11" t="s">
        <v>67</v>
      </c>
      <c r="H24" s="13">
        <v>43850</v>
      </c>
      <c r="I24" s="14"/>
      <c r="J24" s="17"/>
      <c r="K24" s="20"/>
      <c r="L24" s="17"/>
      <c r="M24" s="18" t="s">
        <v>101</v>
      </c>
      <c r="N24" s="17"/>
      <c r="O24" s="27" t="s">
        <v>101</v>
      </c>
      <c r="P24" s="17"/>
      <c r="Q24" s="27" t="s">
        <v>101</v>
      </c>
      <c r="R24" s="17"/>
      <c r="S24" s="27" t="s">
        <v>101</v>
      </c>
      <c r="T24" s="17"/>
      <c r="U24" s="27" t="s">
        <v>101</v>
      </c>
      <c r="V24" s="17"/>
      <c r="W24" s="18" t="s">
        <v>131</v>
      </c>
      <c r="X24" s="17">
        <v>0</v>
      </c>
      <c r="Y24" s="18" t="s">
        <v>141</v>
      </c>
      <c r="Z24" s="17">
        <f>1/3</f>
        <v>0.33333333333333331</v>
      </c>
      <c r="AA24" s="18" t="s">
        <v>150</v>
      </c>
      <c r="AB24" s="17">
        <f>1/3</f>
        <v>0.33333333333333331</v>
      </c>
      <c r="AC24" s="18" t="s">
        <v>159</v>
      </c>
      <c r="AD24" s="17">
        <f>2/3</f>
        <v>0.66666666666666663</v>
      </c>
      <c r="AE24" s="33" t="s">
        <v>167</v>
      </c>
      <c r="AF24" s="39">
        <v>1</v>
      </c>
    </row>
  </sheetData>
  <autoFilter ref="A4:XEX24" xr:uid="{00000000-0009-0000-0000-000000000000}"/>
  <mergeCells count="28">
    <mergeCell ref="AE2:AF2"/>
    <mergeCell ref="AE3:AF3"/>
    <mergeCell ref="AC2:AD2"/>
    <mergeCell ref="Y3:Z3"/>
    <mergeCell ref="AA3:AB3"/>
    <mergeCell ref="AC3:AD3"/>
    <mergeCell ref="AA2:AB2"/>
    <mergeCell ref="W2:X2"/>
    <mergeCell ref="W3:X3"/>
    <mergeCell ref="U2:V2"/>
    <mergeCell ref="U3:V3"/>
    <mergeCell ref="Y2:Z2"/>
    <mergeCell ref="A1:H1"/>
    <mergeCell ref="A2:H2"/>
    <mergeCell ref="S2:T2"/>
    <mergeCell ref="S3:T3"/>
    <mergeCell ref="M3:N3"/>
    <mergeCell ref="A22:A24"/>
    <mergeCell ref="A17:A18"/>
    <mergeCell ref="M2:R2"/>
    <mergeCell ref="O3:R3"/>
    <mergeCell ref="A15:A16"/>
    <mergeCell ref="K2:L2"/>
    <mergeCell ref="K3:L3"/>
    <mergeCell ref="I3:J3"/>
    <mergeCell ref="I2:J2"/>
    <mergeCell ref="A5:A14"/>
    <mergeCell ref="A19:A21"/>
  </mergeCells>
  <hyperlinks>
    <hyperlink ref="AE22" r:id="rId1" display="https://www.icbf.gov.co/system/files/informe_de_seguimiento_rpc_y_mp_cuarto_trimestre_2019_0.pdf" xr:uid="{5FA4AF38-0E5F-4586-9BB1-506B7FABFCF2}"/>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PAAC 2019 RPC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Ana Milena Bustos Sanchez</cp:lastModifiedBy>
  <dcterms:created xsi:type="dcterms:W3CDTF">2018-12-04T21:42:34Z</dcterms:created>
  <dcterms:modified xsi:type="dcterms:W3CDTF">2020-01-16T21:29:44Z</dcterms:modified>
</cp:coreProperties>
</file>