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50" windowWidth="20055" windowHeight="7935"/>
  </bookViews>
  <sheets>
    <sheet name="Hoja1" sheetId="1" r:id="rId1"/>
    <sheet name="Hoja2" sheetId="2" r:id="rId2"/>
    <sheet name="Hoja3" sheetId="3" r:id="rId3"/>
  </sheets>
  <definedNames>
    <definedName name="_xlnm.Print_Area" localSheetId="0">Hoja1!$A$1:$F$125</definedName>
    <definedName name="_xlnm.Print_Titles" localSheetId="0">Hoja1!$2:$11</definedName>
  </definedNames>
  <calcPr calcId="125725"/>
</workbook>
</file>

<file path=xl/calcChain.xml><?xml version="1.0" encoding="utf-8"?>
<calcChain xmlns="http://schemas.openxmlformats.org/spreadsheetml/2006/main">
  <c r="M4" i="2"/>
  <c r="M3"/>
  <c r="M2"/>
  <c r="L3"/>
  <c r="K3"/>
  <c r="I3"/>
  <c r="G3"/>
  <c r="E3"/>
  <c r="C3"/>
  <c r="E85" i="1"/>
  <c r="E44"/>
  <c r="E38"/>
  <c r="E36"/>
  <c r="E35"/>
  <c r="E22"/>
  <c r="E20"/>
  <c r="E18"/>
  <c r="E119" s="1"/>
  <c r="E14"/>
  <c r="E13"/>
  <c r="E17" l="1"/>
  <c r="E51"/>
</calcChain>
</file>

<file path=xl/sharedStrings.xml><?xml version="1.0" encoding="utf-8"?>
<sst xmlns="http://schemas.openxmlformats.org/spreadsheetml/2006/main" count="237" uniqueCount="145">
  <si>
    <t xml:space="preserve">6.1. </t>
  </si>
  <si>
    <t xml:space="preserve">OBRAS DE ADECUACIÓN DEL ÁREA DE LA BIBLIOTECA. </t>
  </si>
  <si>
    <t>Retiro de alfombra existente</t>
  </si>
  <si>
    <t>Demolición de muros de mamposteria</t>
  </si>
  <si>
    <t>Desmonte divisiones oficina</t>
  </si>
  <si>
    <t>Desmonte de lámparas existentes</t>
  </si>
  <si>
    <t>Un</t>
  </si>
  <si>
    <t>Replanteo general</t>
  </si>
  <si>
    <t>Desmonte de cielo raso existente (Duracustic, madera, dry wall). Incluye cargue y retiro.</t>
  </si>
  <si>
    <t>Cerramiento provisional de obra en lona verde y limaton</t>
  </si>
  <si>
    <t>ml</t>
  </si>
  <si>
    <t>Demolición enchape muros y pisos</t>
  </si>
  <si>
    <t>Desmonte de aparatos</t>
  </si>
  <si>
    <t>Desmonte puertas y ventanas</t>
  </si>
  <si>
    <t xml:space="preserve">Retiro escombros manual-volqueta </t>
  </si>
  <si>
    <t>Demolición meson en concreto</t>
  </si>
  <si>
    <t>6.2.</t>
  </si>
  <si>
    <t>INSTALACIONES HIDRAULICAS Y SANITARIAS</t>
  </si>
  <si>
    <t xml:space="preserve">Punto sanitario 4" </t>
  </si>
  <si>
    <t>Suministro e instalación de tubería sanitaria de 4"</t>
  </si>
  <si>
    <t>Punto sanitario de 2"</t>
  </si>
  <si>
    <t>Suministro e instalación de tubería sanitaria de 2"</t>
  </si>
  <si>
    <t>Punto hidráulico agua fría 1/2"</t>
  </si>
  <si>
    <t>Registro bola en 1/2"</t>
  </si>
  <si>
    <t>Red de reventilacion en PVC 2" A.LL</t>
  </si>
  <si>
    <t>6.3.</t>
  </si>
  <si>
    <t>PISOS BASE Y ACABADOS</t>
  </si>
  <si>
    <t>Alistado de pisos</t>
  </si>
  <si>
    <t>m²</t>
  </si>
  <si>
    <t>Suministro e instalación de enchape de piso  en cerámica Morocco gris Corona 45.5*45.5 o equivalente (incluye 6% desperdicio material de pega, boquilla y M.O)</t>
  </si>
  <si>
    <t>Suministro e instalación de enchape de pared en pared Egeo Blanco 25*35 o equivalente (incluye 6% desperdicio material de pega, boquilla y M.O)</t>
  </si>
  <si>
    <t>Suministro e instalación de piso LG_ Brigth tráfico comercial moderado, o equivalente. (incluye desperdicio del 8%, cordón de soldadura, y pegante ecológico)</t>
  </si>
  <si>
    <t>Suministro e instalación de guarda escoba en vinilo incluye pegantes</t>
  </si>
  <si>
    <t>Suministro e instalación de guardaescoba en cerámica o granito</t>
  </si>
  <si>
    <t>Pulida y brillo de pisos</t>
  </si>
  <si>
    <t>6.4.</t>
  </si>
  <si>
    <t>ESTUCO Y PINTURA</t>
  </si>
  <si>
    <t>Resane general de fisuras con Sikaflex 1A</t>
  </si>
  <si>
    <t>Picado muros con humedad.  Incluye aplicación de pañete impermeabilizado</t>
  </si>
  <si>
    <t>Pintura general muros en vinilo tipo 1 (3 manos)</t>
  </si>
  <si>
    <t>Pintura general techos en vinilo tipo 1 (2 manos)</t>
  </si>
  <si>
    <t>Estuco muros</t>
  </si>
  <si>
    <t xml:space="preserve">Pintura sobre elementos en lamina metalica, con anticorrosivo base aceite </t>
  </si>
  <si>
    <t>6.5.</t>
  </si>
  <si>
    <t>MAMPOSTERIA</t>
  </si>
  <si>
    <t>Pañete liso 1:4 (áreas donde se hizo demolición de muros)</t>
  </si>
  <si>
    <t>6.6.</t>
  </si>
  <si>
    <t>CIELO RASO</t>
  </si>
  <si>
    <t>Cielo raso en lámina drywall 3/8" terminado con tres manos de pintura vinilo tipo 2</t>
  </si>
  <si>
    <t>6.7.</t>
  </si>
  <si>
    <t xml:space="preserve">INSTALACIONES ELECTRICAS, CABLEADO ESTRUCTURADO, TABLEROS ELECTRICOS NORMALES REGULADOS E ILUMINACIÓN </t>
  </si>
  <si>
    <t>Suministro e instalación de Punto de Energía Normal. Incluye toma eléctrica polo a tierra, tubería, marcación, conectores de autodesforre, circuito eléctrico en cable THHN-AWG en 3 trenzado No 12 y troquel.</t>
  </si>
  <si>
    <t>Suministro e instalación de Punto de Energìa con tomacorriente doble  tipo GFCI.  Incluye cable No 12 THHN-AWG, tuberìa, toma corriente GFCI,  marcaciòn, conectores de autodesforre</t>
  </si>
  <si>
    <t>Suministro e instalación de Punto de Energía Regulada. Incluye cable trenzado 3x12 THHN-AWG y toma de polo a tierra aislado color naranja, incluye marcaciòn, tubería y accesorios, conectores de autodesforre y troquel</t>
  </si>
  <si>
    <t>Suministro e instalación de Punto de Energía trifasica. Incluye toma eléctrica polo a tierra, tubería, marcación, conectores de autodesforre, circuito eléctrico en cable THHN-AWG  y troquel.</t>
  </si>
  <si>
    <t>Suministro e instalación de Punto de Red. Incluye, Salida Jack categoria 6A,  Faceplate, Cable UTP categoria. 6A,  canaleta, tubería, patch cord de puenteo categoría 6A en Rack y Pach cord para Equipo, troquel, marcación, marquillaje e identificación de cable y Certificación de cable UTP Categoría 6A.</t>
  </si>
  <si>
    <t xml:space="preserve">Suministro e instalación de lámparas  de 60*60 rejilla especular tubos t8, 16  celdas. </t>
  </si>
  <si>
    <t>Suministro e instalación de Bala Fluorescente Compacta Ahorradora de Energía, Blanca con Vidrio Mate. Tipo Dulux o equivalente</t>
  </si>
  <si>
    <t xml:space="preserve">Suministro e instalación de lámparas  Fluorescentes hermèticas de 2 x 32 W  de sobreponer. Incluye clavija y cola de 1,5 metros en cable 3x16 AWG THHN. </t>
  </si>
  <si>
    <t xml:space="preserve">Suministro e instalación de lámparas  Fluorescentes de 2 x 32 W  de sobreponer. Incluye clavija y cola de 1,5 metros en cable 3x16 AWG THHN. </t>
  </si>
  <si>
    <t>Suministro e instalaciòn de Luminaria ornamental metalica doble de 6 metros en poste metálico. Incluye salida eléctrica de alimentación.</t>
  </si>
  <si>
    <t>Suministro e instalaciòn de Luminaria ornamental sencilla de 6 metros en poste metálico. Incluye salida eléctrica de alimentación.</t>
  </si>
  <si>
    <t>Suministro e instalaciòn de lamparas para iluminación  de emergencia. Incluye salida eléctrica.</t>
  </si>
  <si>
    <t>Suministro, montaje y conexión de aviso de salida emergencia bajo consumo, 3 horas de autonomía  con led, conjunto para montaje de luminaria y demás accesorios necesarios para su instalación.</t>
  </si>
  <si>
    <t xml:space="preserve">Suministro e instalación de Salida eléctrica para iluminación, incluye: acometida en cable 3xno.12 AWG THHN, tuberia EMT, toma monofasica, clavija y cola de 1,5 metros en cable 3x16 AWG THHN. </t>
  </si>
  <si>
    <t>Suministro e instalación de Salida eléctrica para interruptor sencillo, doble o triple. Incluye: circuito en alambre no.12 AWG THHN, Tuberia EMT, caja con suplemento, interruptor sencillo con tapa, conectores de derivación.</t>
  </si>
  <si>
    <t>Suministro e instalación de Sensor fotoelectrico  para deteccion de incedios. Incluye instalación y cableado tipo incendio.</t>
  </si>
  <si>
    <t>Suministro e instalación de Estacion manual para sistema de detection de incendio con acrilico de proteccion para evitar manipulacion indeseada. Incluye instalación y cableado tipo incendio.</t>
  </si>
  <si>
    <t>Suministro e instalación de Sirena de alarma incendio con luz estroboscopica. Incluye instalación y cableado tipo incendio.</t>
  </si>
  <si>
    <t>Suministro e instalación de Panel sistema control incendio en caja metalica, transformador y bateria de respaldo</t>
  </si>
  <si>
    <t>Suministro e instalación de salida VGA.   Incluye cable VGA , tuberìa, toma y conectores.</t>
  </si>
  <si>
    <t>Suministro e instalación de Cámara  IP alta definición 1280X720, 30FPS, Led de Largo Alcance. Con software incluido.</t>
  </si>
  <si>
    <t>Suministro e instalación de salida para audio en cale duplex 2X14 oxigenado.   Incluye tuberìa, toma y conectores.</t>
  </si>
  <si>
    <t>Suministro e instalación de salida para toma TV. Incluye Tuberìa, Toma, conectores y cable RG 59</t>
  </si>
  <si>
    <t>Suministro e instalación de Bandeja tipo malla de 30x50 con accesorios para su instalación Tramo 3 Mts</t>
  </si>
  <si>
    <t>Suministro e instalación de Multitoma horizontal  básica, x10 salidas.  tierra aislada 1 circuito independiente conexión de seguridad tipo Nema L5-20 1U</t>
  </si>
  <si>
    <t>Suministro e instalación de Switches de 48 ptos  10/100/1000 segùn especificaciones tècnicas categoria 6A</t>
  </si>
  <si>
    <t>Suministro e instalación de Patch Panel de 48 puertos categoria 6A</t>
  </si>
  <si>
    <t>Gabinete Principal de Distribución para acometida en baja tensiòn de 160 KVA  con  Barrajes, totalizador general  regulable, Breakers de Protección  regulables para Tableros de Distribución, DPS, con  llave de transferencia manual y  acometida  de entrada y salida para UPS con sus protecciones.</t>
  </si>
  <si>
    <t>Tablero secundarios de distribución  de 24 circuitos, con Barrajes, Totalizador  y Breakers , para la Red Normal y Regulada</t>
  </si>
  <si>
    <t>Acometidas de tablero principal a tableros secundarios en cable de cobre  #8 o  #6,  Incluyendo instalaciòn,  tuberìa y accesorios.</t>
  </si>
  <si>
    <t>metro de red</t>
  </si>
  <si>
    <t>Suministro e instalación de planta eléctrica de 75 KVA, incluye base en concreto, tranferencia automática, cabina insonora tipo interperie, acometidas de planta red y carga, tubo de escape.</t>
  </si>
  <si>
    <t>6.8.</t>
  </si>
  <si>
    <t>DRYWALL Y SUPERBOARD</t>
  </si>
  <si>
    <t>Muro doble cara en lámina Drywall de 1/2"  terminado con tres manos de pintura vinilo tipo 1. Incluye lineales de confinación estructurado cada 0.40 cms</t>
  </si>
  <si>
    <t>Muro mixto doble cara (Drywall + superboard) en lámina Drywall de 1/2" y superboar 8mm  terminado con tres manos de pintura vinilo tipo 1.  Incluye lineales de confinación.</t>
  </si>
  <si>
    <t>6.9.</t>
  </si>
  <si>
    <t>VIDRIOS Y ESPEJOS</t>
  </si>
  <si>
    <t>Espejo flotado 4mm</t>
  </si>
  <si>
    <t>6.10.</t>
  </si>
  <si>
    <t>IMPERMEABILIZACION</t>
  </si>
  <si>
    <t>Impermeabilización de cubierta con manto asfaltico Morter plas AL 80 sobre área afectada.</t>
  </si>
  <si>
    <t>Limpieza canales, sello de juntas y fisuras con Sikaflex 1A</t>
  </si>
  <si>
    <t>6.11.</t>
  </si>
  <si>
    <t>IMAGEN</t>
  </si>
  <si>
    <t>Suministro e instalación de vinilos adhesivos sobre muro con impresión digital según diseño.</t>
  </si>
  <si>
    <t>Suministro e instalación de vinilos adhesivos traslucidos sobre divisiones en vidrio con impresión digital según diseño.</t>
  </si>
  <si>
    <t>6.12.</t>
  </si>
  <si>
    <t>CARPINTERIA EN MADERA Y METALICA</t>
  </si>
  <si>
    <t>Suministro e instalación de puerta Madecor entamborada y marco según modelo (incluye chapa tipo ball en aluminio) Dim. 0,60*2,20mt</t>
  </si>
  <si>
    <t>Muebles en madecor ( Incluye herrajes )</t>
  </si>
  <si>
    <t xml:space="preserve">Mantenimiento de carpinteria metalica existente </t>
  </si>
  <si>
    <t>Suministro e instalación de ventana con perfilería en aluminio blanco, vidrio incoloro de 5mm (según diseño tipo icbf)</t>
  </si>
  <si>
    <t>6.13.</t>
  </si>
  <si>
    <t>APARATOS SANITARIOS</t>
  </si>
  <si>
    <t>Combo sanitario y lavamanos con pedestal línea acuacer blanco de Corona (incluye acoples e instalación)</t>
  </si>
  <si>
    <t>Suministro e instalación de rejillas de piso cromadas 3"*2"</t>
  </si>
  <si>
    <t>Suministro e instalación de tapa-registro 17*17  plástica color blanca</t>
  </si>
  <si>
    <t>Suministro e instalación de rejilla de ventilación 20*20 plástica color blanca</t>
  </si>
  <si>
    <t xml:space="preserve">Mesón en marmol color negro (incluye media caña) </t>
  </si>
  <si>
    <t xml:space="preserve">Suministro e instalacion de extractor de olores para baños </t>
  </si>
  <si>
    <t xml:space="preserve">Suministro e instalacion dispensador de papel higienico A. INOX  AA-842 </t>
  </si>
  <si>
    <t xml:space="preserve">Suministro e instalacion secador de manos </t>
  </si>
  <si>
    <t>Divisiones y puertas para sanitarios en acero inoxidable</t>
  </si>
  <si>
    <t>Orinal mediano ref. 08860 y grifería orinal tipo push</t>
  </si>
  <si>
    <t>Lavaplatos de acero inoxidable y grifería</t>
  </si>
  <si>
    <t>Protector para papel higiénico de sobreponer a la pared, en a.b.s. policarbonato blanco, para rollo de 200/400m y cerradura de llave  ref. 7-aa-41</t>
  </si>
  <si>
    <t>Gabinete para toallas de papel, de sobreponer a la pared, en acero inoxidable satinado 304, capacidad para 300 toallas o dos (2) paquetes, cerradura con llave, ref. 8-aa-725</t>
  </si>
  <si>
    <t>Dispensador para jabón liquido para instalar a pared, válvula anticorrosiva, cuerpo en acero inoxidable satinado, capacidad 1.2 lit., ventanilla de recarga superior con llave, nivel de jabón y push central  ref. a-800-600</t>
  </si>
  <si>
    <t>6.15.</t>
  </si>
  <si>
    <t>CONCRETOS</t>
  </si>
  <si>
    <t xml:space="preserve">Dintel en concreto </t>
  </si>
  <si>
    <t>6.16.</t>
  </si>
  <si>
    <t>ASEO GENERAL Y VARIOS OBRA CIVIL</t>
  </si>
  <si>
    <t>15.1</t>
  </si>
  <si>
    <t>Aseo general de obra</t>
  </si>
  <si>
    <t>15.2</t>
  </si>
  <si>
    <t>Lavado de fachada con hidrofugo de durabilidad 5 años</t>
  </si>
  <si>
    <t>15.3</t>
  </si>
  <si>
    <t>Reparación de fachada (emboquillado y resanes de fisuras)</t>
  </si>
  <si>
    <t>15.5</t>
  </si>
  <si>
    <t>Jardines ornamentales</t>
  </si>
  <si>
    <t>15.6</t>
  </si>
  <si>
    <t>Cicloparqueadero</t>
  </si>
  <si>
    <t>un</t>
  </si>
  <si>
    <t>15.7</t>
  </si>
  <si>
    <t>Juego infantil en madera</t>
  </si>
  <si>
    <t>Numeral FCT</t>
  </si>
  <si>
    <t>DESCRIPCIÓN</t>
  </si>
  <si>
    <t>Unid de Medida</t>
  </si>
  <si>
    <t>Cantidades</t>
  </si>
  <si>
    <t>Anexo1. Cantidad de adecuaciones Regional Antioquia</t>
  </si>
  <si>
    <r>
      <t>m</t>
    </r>
    <r>
      <rPr>
        <sz val="11"/>
        <rFont val="Arial"/>
        <family val="2"/>
      </rPr>
      <t>²</t>
    </r>
  </si>
  <si>
    <r>
      <t>m</t>
    </r>
    <r>
      <rPr>
        <sz val="11"/>
        <rFont val="Arial"/>
        <family val="2"/>
      </rPr>
      <t>³</t>
    </r>
  </si>
</sst>
</file>

<file path=xl/styles.xml><?xml version="1.0" encoding="utf-8"?>
<styleSheet xmlns="http://schemas.openxmlformats.org/spreadsheetml/2006/main">
  <numFmts count="4">
    <numFmt numFmtId="44" formatCode="_(&quot;$&quot;\ * #,##0.00_);_(&quot;$&quot;\ * \(#,##0.00\);_(&quot;$&quot;\ * &quot;-&quot;??_);_(@_)"/>
    <numFmt numFmtId="43" formatCode="_(* #,##0.00_);_(* \(#,##0.00\);_(* &quot;-&quot;??_);_(@_)"/>
    <numFmt numFmtId="164" formatCode="#,##0.0"/>
    <numFmt numFmtId="165" formatCode="_(* #,##0_);_(* \(#,##0\);_(* &quot;-&quot;??_);_(@_)"/>
  </numFmts>
  <fonts count="7">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name val="Arial"/>
      <family val="2"/>
    </font>
    <font>
      <sz val="11"/>
      <name val="Arial"/>
      <family val="2"/>
    </font>
    <font>
      <sz val="11"/>
      <color rgb="FFFF000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44" fontId="1" fillId="0" borderId="0" applyFont="0" applyFill="0" applyBorder="0" applyAlignment="0" applyProtection="0"/>
  </cellStyleXfs>
  <cellXfs count="48">
    <xf numFmtId="0" fontId="0" fillId="0" borderId="0" xfId="0"/>
    <xf numFmtId="0" fontId="2" fillId="0" borderId="0" xfId="0" applyFont="1" applyFill="1"/>
    <xf numFmtId="0" fontId="2" fillId="0" borderId="6" xfId="2" applyFont="1" applyFill="1" applyBorder="1" applyAlignment="1">
      <alignment vertical="center"/>
    </xf>
    <xf numFmtId="0" fontId="3" fillId="0" borderId="7" xfId="2" applyFont="1" applyFill="1" applyBorder="1" applyAlignment="1" applyProtection="1">
      <alignment horizontal="right" vertical="center"/>
      <protection locked="0"/>
    </xf>
    <xf numFmtId="0" fontId="3" fillId="0" borderId="7" xfId="2" applyFont="1" applyFill="1" applyBorder="1" applyAlignment="1" applyProtection="1">
      <alignment horizontal="justify" vertical="center"/>
      <protection locked="0"/>
    </xf>
    <xf numFmtId="0" fontId="3" fillId="0" borderId="8" xfId="2" applyFont="1" applyFill="1" applyBorder="1" applyAlignment="1" applyProtection="1">
      <alignment horizontal="right" vertical="center"/>
      <protection locked="0"/>
    </xf>
    <xf numFmtId="165" fontId="3" fillId="0" borderId="0" xfId="1" applyNumberFormat="1" applyFont="1" applyFill="1" applyBorder="1" applyAlignment="1" applyProtection="1">
      <alignment horizontal="right" vertical="center"/>
      <protection locked="0"/>
    </xf>
    <xf numFmtId="0" fontId="2" fillId="0" borderId="0" xfId="2" applyFont="1" applyFill="1" applyBorder="1" applyAlignment="1" applyProtection="1">
      <alignment horizontal="center" vertical="center"/>
      <protection locked="0"/>
    </xf>
    <xf numFmtId="0" fontId="2" fillId="0" borderId="0" xfId="2" applyFont="1" applyFill="1" applyAlignment="1">
      <alignment vertical="center"/>
    </xf>
    <xf numFmtId="0" fontId="2" fillId="0" borderId="0" xfId="2" applyFont="1" applyFill="1" applyBorder="1" applyAlignment="1">
      <alignment vertical="center"/>
    </xf>
    <xf numFmtId="0" fontId="2" fillId="0" borderId="9" xfId="2" applyFont="1" applyFill="1" applyBorder="1" applyAlignment="1">
      <alignment vertical="center"/>
    </xf>
    <xf numFmtId="0" fontId="3" fillId="0" borderId="0" xfId="2" applyFont="1" applyFill="1" applyBorder="1" applyAlignment="1" applyProtection="1">
      <alignment horizontal="right" vertical="center"/>
      <protection locked="0"/>
    </xf>
    <xf numFmtId="0" fontId="3" fillId="0" borderId="0" xfId="2" applyFont="1" applyFill="1" applyBorder="1" applyAlignment="1" applyProtection="1">
      <alignment horizontal="justify" vertical="center"/>
      <protection locked="0"/>
    </xf>
    <xf numFmtId="0" fontId="3" fillId="0" borderId="10" xfId="2" applyFont="1" applyFill="1" applyBorder="1" applyAlignment="1" applyProtection="1">
      <alignment horizontal="right" vertical="center"/>
      <protection locked="0"/>
    </xf>
    <xf numFmtId="0" fontId="3" fillId="0" borderId="0" xfId="2" applyFont="1" applyFill="1" applyBorder="1" applyAlignment="1" applyProtection="1">
      <alignment horizontal="center" vertical="center" wrapText="1"/>
      <protection locked="0"/>
    </xf>
    <xf numFmtId="0" fontId="2" fillId="0" borderId="0" xfId="0" applyFont="1" applyFill="1" applyAlignment="1">
      <alignment vertical="center"/>
    </xf>
    <xf numFmtId="0" fontId="2" fillId="0" borderId="11" xfId="2" applyFont="1" applyFill="1" applyBorder="1" applyAlignment="1">
      <alignment vertical="center"/>
    </xf>
    <xf numFmtId="0" fontId="3" fillId="0" borderId="12" xfId="2" applyFont="1" applyFill="1" applyBorder="1" applyAlignment="1" applyProtection="1">
      <alignment horizontal="right" vertical="center"/>
      <protection locked="0"/>
    </xf>
    <xf numFmtId="0" fontId="3" fillId="0" borderId="12" xfId="2" applyFont="1" applyFill="1" applyBorder="1" applyAlignment="1" applyProtection="1">
      <alignment horizontal="justify" vertical="center"/>
      <protection locked="0"/>
    </xf>
    <xf numFmtId="0" fontId="3" fillId="0" borderId="13" xfId="2" applyFont="1" applyFill="1" applyBorder="1" applyAlignment="1" applyProtection="1">
      <alignment horizontal="right" vertical="center"/>
      <protection locked="0"/>
    </xf>
    <xf numFmtId="4" fontId="4" fillId="0" borderId="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1" xfId="2" applyNumberFormat="1" applyFont="1" applyFill="1" applyBorder="1" applyAlignment="1">
      <alignment horizontal="justify" vertical="center"/>
    </xf>
    <xf numFmtId="0" fontId="2" fillId="0" borderId="2" xfId="2" applyFont="1" applyFill="1" applyBorder="1" applyAlignment="1">
      <alignment horizontal="center" vertical="center"/>
    </xf>
    <xf numFmtId="165" fontId="2" fillId="0" borderId="14" xfId="1" applyNumberFormat="1" applyFont="1" applyFill="1" applyBorder="1" applyAlignment="1">
      <alignment vertical="center"/>
    </xf>
    <xf numFmtId="0" fontId="2" fillId="0" borderId="3" xfId="2" applyFont="1" applyFill="1" applyBorder="1" applyAlignment="1">
      <alignment horizontal="center" vertical="center"/>
    </xf>
    <xf numFmtId="0" fontId="2" fillId="0" borderId="4" xfId="2" applyFont="1" applyFill="1" applyBorder="1" applyAlignment="1">
      <alignment horizontal="justify" vertical="center"/>
    </xf>
    <xf numFmtId="0" fontId="2" fillId="0" borderId="4" xfId="2" applyFont="1" applyFill="1" applyBorder="1" applyAlignment="1">
      <alignment horizontal="center" vertical="center"/>
    </xf>
    <xf numFmtId="165" fontId="2" fillId="0" borderId="4" xfId="1" applyNumberFormat="1" applyFont="1" applyFill="1" applyBorder="1" applyAlignment="1">
      <alignment vertical="center"/>
    </xf>
    <xf numFmtId="0" fontId="2" fillId="0" borderId="3" xfId="2" applyFont="1" applyFill="1" applyBorder="1" applyAlignment="1">
      <alignment horizontal="justify" vertical="center"/>
    </xf>
    <xf numFmtId="165" fontId="2" fillId="0" borderId="3" xfId="1" applyNumberFormat="1" applyFont="1" applyFill="1" applyBorder="1" applyAlignment="1">
      <alignment vertical="center"/>
    </xf>
    <xf numFmtId="3" fontId="5" fillId="0" borderId="3" xfId="0" applyNumberFormat="1" applyFont="1" applyFill="1" applyBorder="1" applyAlignment="1">
      <alignment horizontal="center" vertical="center"/>
    </xf>
    <xf numFmtId="0" fontId="5" fillId="0" borderId="3" xfId="0" applyFont="1" applyFill="1" applyBorder="1" applyAlignment="1">
      <alignment horizontal="justify" vertical="center" wrapText="1"/>
    </xf>
    <xf numFmtId="0" fontId="5" fillId="0" borderId="3" xfId="0" applyFont="1" applyFill="1" applyBorder="1" applyAlignment="1">
      <alignment horizontal="center" vertical="center"/>
    </xf>
    <xf numFmtId="165" fontId="5" fillId="0" borderId="3" xfId="1" applyNumberFormat="1" applyFont="1" applyFill="1" applyBorder="1" applyAlignment="1">
      <alignment horizontal="right" vertical="center"/>
    </xf>
    <xf numFmtId="0" fontId="5" fillId="0" borderId="3" xfId="0" applyFont="1" applyFill="1" applyBorder="1" applyAlignment="1">
      <alignment horizontal="justify" vertical="center"/>
    </xf>
    <xf numFmtId="0" fontId="6" fillId="0" borderId="3" xfId="0" applyFont="1" applyFill="1" applyBorder="1" applyAlignment="1">
      <alignment horizontal="center" vertical="center"/>
    </xf>
    <xf numFmtId="165" fontId="5" fillId="0" borderId="3" xfId="1" applyNumberFormat="1" applyFont="1" applyFill="1" applyBorder="1" applyAlignment="1">
      <alignment horizontal="center" vertical="center"/>
    </xf>
    <xf numFmtId="0" fontId="3" fillId="0" borderId="1" xfId="2" applyFont="1" applyFill="1" applyBorder="1" applyAlignment="1">
      <alignment horizontal="justify" vertical="center"/>
    </xf>
    <xf numFmtId="164" fontId="5" fillId="0" borderId="3" xfId="0" applyNumberFormat="1" applyFont="1" applyFill="1" applyBorder="1" applyAlignment="1">
      <alignment horizontal="justify" vertical="center"/>
    </xf>
    <xf numFmtId="164" fontId="5" fillId="0" borderId="3" xfId="0" applyNumberFormat="1" applyFont="1" applyFill="1" applyBorder="1" applyAlignment="1">
      <alignment horizontal="center" vertical="center"/>
    </xf>
    <xf numFmtId="0" fontId="3" fillId="0" borderId="0" xfId="0" applyFont="1" applyFill="1" applyAlignment="1">
      <alignment horizontal="center"/>
    </xf>
    <xf numFmtId="0" fontId="2" fillId="0" borderId="0" xfId="0" applyFont="1" applyFill="1" applyAlignment="1">
      <alignment horizontal="center"/>
    </xf>
    <xf numFmtId="9" fontId="0" fillId="0" borderId="0" xfId="0" applyNumberFormat="1"/>
    <xf numFmtId="165" fontId="0" fillId="0" borderId="0" xfId="1" applyNumberFormat="1" applyFont="1"/>
    <xf numFmtId="44" fontId="0" fillId="0" borderId="0" xfId="3" applyNumberFormat="1" applyFont="1"/>
  </cellXfs>
  <cellStyles count="4">
    <cellStyle name="Millares" xfId="1" builtinId="3"/>
    <cellStyle name="Moneda" xfId="3" builtinId="4"/>
    <cellStyle name="Normal" xfId="0" builtinId="0"/>
    <cellStyle name="Normal 28"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68447</xdr:rowOff>
    </xdr:from>
    <xdr:to>
      <xdr:col>2</xdr:col>
      <xdr:colOff>382161</xdr:colOff>
      <xdr:row>6</xdr:row>
      <xdr:rowOff>152400</xdr:rowOff>
    </xdr:to>
    <xdr:pic>
      <xdr:nvPicPr>
        <xdr:cNvPr id="2"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304800" y="258947"/>
          <a:ext cx="1087011" cy="1036453"/>
        </a:xfrm>
        <a:prstGeom prst="rect">
          <a:avLst/>
        </a:prstGeom>
        <a:noFill/>
        <a:ln w="9525">
          <a:noFill/>
          <a:miter lim="800000"/>
          <a:headEnd/>
          <a:tailEnd/>
        </a:ln>
      </xdr:spPr>
    </xdr:pic>
    <xdr:clientData/>
  </xdr:twoCellAnchor>
  <xdr:twoCellAnchor>
    <xdr:from>
      <xdr:col>2</xdr:col>
      <xdr:colOff>895350</xdr:colOff>
      <xdr:row>1</xdr:row>
      <xdr:rowOff>46149</xdr:rowOff>
    </xdr:from>
    <xdr:to>
      <xdr:col>2</xdr:col>
      <xdr:colOff>6429375</xdr:colOff>
      <xdr:row>6</xdr:row>
      <xdr:rowOff>142875</xdr:rowOff>
    </xdr:to>
    <xdr:sp macro="" textlink="">
      <xdr:nvSpPr>
        <xdr:cNvPr id="3" name="2 CuadroTexto"/>
        <xdr:cNvSpPr txBox="1"/>
      </xdr:nvSpPr>
      <xdr:spPr>
        <a:xfrm>
          <a:off x="1905000" y="246174"/>
          <a:ext cx="5534025" cy="1096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solidFill>
                <a:schemeClr val="dk1"/>
              </a:solidFill>
              <a:latin typeface="+mn-lt"/>
              <a:ea typeface="+mn-ea"/>
              <a:cs typeface="+mn-cs"/>
            </a:rPr>
            <a:t>Departamento Administrativo</a:t>
          </a:r>
          <a:r>
            <a:rPr lang="es-ES" sz="1000" b="1" baseline="0">
              <a:solidFill>
                <a:schemeClr val="dk1"/>
              </a:solidFill>
              <a:latin typeface="+mn-lt"/>
              <a:ea typeface="+mn-ea"/>
              <a:cs typeface="+mn-cs"/>
            </a:rPr>
            <a:t> para la Protección Social</a:t>
          </a:r>
          <a:endParaRPr lang="es-ES" sz="1000" b="1">
            <a:solidFill>
              <a:schemeClr val="dk1"/>
            </a:solidFill>
            <a:latin typeface="+mn-lt"/>
            <a:ea typeface="+mn-ea"/>
            <a:cs typeface="+mn-cs"/>
          </a:endParaRP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a:t>
          </a:r>
          <a:r>
            <a:rPr lang="es-ES" sz="1000" b="1" baseline="0">
              <a:solidFill>
                <a:schemeClr val="dk1"/>
              </a:solidFill>
              <a:latin typeface="+mn-lt"/>
              <a:ea typeface="+mn-ea"/>
              <a:cs typeface="+mn-cs"/>
            </a:rPr>
            <a:t> Administrativa.</a:t>
          </a:r>
          <a:endParaRPr lang="es-CO" sz="1000"/>
        </a:p>
        <a:p>
          <a:pPr algn="ctr"/>
          <a:r>
            <a:rPr lang="es-ES" sz="1000" b="1" baseline="0">
              <a:solidFill>
                <a:schemeClr val="dk1"/>
              </a:solidFill>
              <a:latin typeface="+mn-lt"/>
              <a:ea typeface="+mn-ea"/>
              <a:cs typeface="+mn-cs"/>
            </a:rPr>
            <a:t>Grupo de Infraestructura Inmobiliaria</a:t>
          </a:r>
          <a:endParaRPr lang="es-ES" sz="1000" b="1">
            <a:solidFill>
              <a:schemeClr val="dk1"/>
            </a:solidFill>
            <a:latin typeface="+mn-lt"/>
            <a:ea typeface="+mn-ea"/>
            <a:cs typeface="+mn-cs"/>
          </a:endParaRPr>
        </a:p>
      </xdr:txBody>
    </xdr:sp>
    <xdr:clientData/>
  </xdr:twoCellAnchor>
  <xdr:twoCellAnchor editAs="oneCell">
    <xdr:from>
      <xdr:col>3</xdr:col>
      <xdr:colOff>657225</xdr:colOff>
      <xdr:row>1</xdr:row>
      <xdr:rowOff>56674</xdr:rowOff>
    </xdr:from>
    <xdr:to>
      <xdr:col>4</xdr:col>
      <xdr:colOff>895350</xdr:colOff>
      <xdr:row>6</xdr:row>
      <xdr:rowOff>180975</xdr:rowOff>
    </xdr:to>
    <xdr:pic>
      <xdr:nvPicPr>
        <xdr:cNvPr id="4" name="3 Imagen" descr="http://t2.gstatic.com/images?q=tbn:ANd9GcRNVeRk2h2SLT4M8OjRXRHgqRhGHZLztUqE2jJP4hbWTtlvv8ifS-nPjA"/>
        <xdr:cNvPicPr>
          <a:picLocks noChangeAspect="1" noChangeArrowheads="1"/>
        </xdr:cNvPicPr>
      </xdr:nvPicPr>
      <xdr:blipFill>
        <a:blip xmlns:r="http://schemas.openxmlformats.org/officeDocument/2006/relationships" r:embed="rId2"/>
        <a:srcRect/>
        <a:stretch>
          <a:fillRect/>
        </a:stretch>
      </xdr:blipFill>
      <xdr:spPr bwMode="auto">
        <a:xfrm>
          <a:off x="8582025" y="256699"/>
          <a:ext cx="1038225" cy="10768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O124"/>
  <sheetViews>
    <sheetView showGridLines="0" tabSelected="1" view="pageBreakPreview" zoomScaleNormal="100" zoomScaleSheetLayoutView="100" workbookViewId="0">
      <selection activeCell="C18" sqref="C18"/>
    </sheetView>
  </sheetViews>
  <sheetFormatPr baseColWidth="10" defaultRowHeight="14.25"/>
  <cols>
    <col min="1" max="1" width="3.7109375" style="1" customWidth="1"/>
    <col min="2" max="2" width="11.42578125" style="1"/>
    <col min="3" max="3" width="103.7109375" style="1" customWidth="1"/>
    <col min="4" max="4" width="12" style="1" customWidth="1"/>
    <col min="5" max="5" width="14.7109375" style="1" customWidth="1"/>
    <col min="6" max="6" width="2.5703125" style="1" customWidth="1"/>
    <col min="7" max="16384" width="11.42578125" style="1"/>
  </cols>
  <sheetData>
    <row r="1" spans="2:15" ht="7.5" customHeight="1" thickBot="1"/>
    <row r="2" spans="2:15" s="9" customFormat="1" ht="15">
      <c r="B2" s="2"/>
      <c r="C2" s="3"/>
      <c r="D2" s="4"/>
      <c r="E2" s="5"/>
      <c r="F2" s="6"/>
      <c r="G2" s="7"/>
      <c r="H2" s="7"/>
      <c r="I2" s="8"/>
    </row>
    <row r="3" spans="2:15" s="9" customFormat="1" ht="15">
      <c r="B3" s="10"/>
      <c r="C3" s="11"/>
      <c r="D3" s="12"/>
      <c r="E3" s="13"/>
      <c r="F3" s="6"/>
      <c r="G3" s="14"/>
      <c r="H3" s="14"/>
      <c r="I3" s="8"/>
    </row>
    <row r="4" spans="2:15" s="9" customFormat="1" ht="15">
      <c r="B4" s="10"/>
      <c r="C4" s="11"/>
      <c r="D4" s="12"/>
      <c r="E4" s="13"/>
      <c r="F4" s="6"/>
      <c r="G4" s="14"/>
      <c r="H4" s="14"/>
      <c r="I4" s="8"/>
    </row>
    <row r="5" spans="2:15" s="9" customFormat="1" ht="15">
      <c r="B5" s="10"/>
      <c r="C5" s="11"/>
      <c r="D5" s="12"/>
      <c r="E5" s="13"/>
      <c r="F5" s="6"/>
      <c r="I5" s="8"/>
    </row>
    <row r="6" spans="2:15" s="9" customFormat="1" ht="15">
      <c r="B6" s="10"/>
      <c r="C6" s="11"/>
      <c r="D6" s="12"/>
      <c r="E6" s="13"/>
      <c r="F6" s="6"/>
      <c r="I6" s="8"/>
      <c r="O6" s="15"/>
    </row>
    <row r="7" spans="2:15" s="9" customFormat="1" ht="15.75" thickBot="1">
      <c r="B7" s="16"/>
      <c r="C7" s="17"/>
      <c r="D7" s="18"/>
      <c r="E7" s="19"/>
      <c r="F7" s="6"/>
      <c r="I7" s="8"/>
    </row>
    <row r="8" spans="2:15" ht="9.75" customHeight="1"/>
    <row r="9" spans="2:15" ht="15">
      <c r="B9" s="43" t="s">
        <v>142</v>
      </c>
      <c r="C9" s="44"/>
      <c r="D9" s="44"/>
      <c r="E9" s="44"/>
    </row>
    <row r="11" spans="2:15" ht="30">
      <c r="B11" s="20" t="s">
        <v>138</v>
      </c>
      <c r="C11" s="21" t="s">
        <v>139</v>
      </c>
      <c r="D11" s="21" t="s">
        <v>140</v>
      </c>
      <c r="E11" s="22" t="s">
        <v>141</v>
      </c>
    </row>
    <row r="12" spans="2:15" ht="15">
      <c r="B12" s="23" t="s">
        <v>0</v>
      </c>
      <c r="C12" s="24" t="s">
        <v>1</v>
      </c>
      <c r="D12" s="25"/>
      <c r="E12" s="26"/>
    </row>
    <row r="13" spans="2:15">
      <c r="B13" s="27"/>
      <c r="C13" s="28" t="s">
        <v>2</v>
      </c>
      <c r="D13" s="29" t="s">
        <v>143</v>
      </c>
      <c r="E13" s="30">
        <f>115+66+50</f>
        <v>231</v>
      </c>
    </row>
    <row r="14" spans="2:15">
      <c r="B14" s="27"/>
      <c r="C14" s="31" t="s">
        <v>3</v>
      </c>
      <c r="D14" s="27" t="s">
        <v>143</v>
      </c>
      <c r="E14" s="32">
        <f>14.4+(2.7*(35.99+70.4+15+3+5))</f>
        <v>363.75300000000004</v>
      </c>
    </row>
    <row r="15" spans="2:15">
      <c r="B15" s="27"/>
      <c r="C15" s="31" t="s">
        <v>4</v>
      </c>
      <c r="D15" s="27" t="s">
        <v>143</v>
      </c>
      <c r="E15" s="32">
        <v>1500</v>
      </c>
    </row>
    <row r="16" spans="2:15">
      <c r="B16" s="27"/>
      <c r="C16" s="31" t="s">
        <v>5</v>
      </c>
      <c r="D16" s="27" t="s">
        <v>6</v>
      </c>
      <c r="E16" s="32">
        <v>1000</v>
      </c>
    </row>
    <row r="17" spans="2:5">
      <c r="B17" s="27"/>
      <c r="C17" s="31" t="s">
        <v>7</v>
      </c>
      <c r="D17" s="27" t="s">
        <v>143</v>
      </c>
      <c r="E17" s="32">
        <f>+E18</f>
        <v>3178</v>
      </c>
    </row>
    <row r="18" spans="2:5">
      <c r="B18" s="27"/>
      <c r="C18" s="31" t="s">
        <v>8</v>
      </c>
      <c r="D18" s="27" t="s">
        <v>143</v>
      </c>
      <c r="E18" s="32">
        <f>818+96+325+314+14+14+14+14+313+313+313+313+317</f>
        <v>3178</v>
      </c>
    </row>
    <row r="19" spans="2:5">
      <c r="B19" s="27"/>
      <c r="C19" s="31" t="s">
        <v>9</v>
      </c>
      <c r="D19" s="27" t="s">
        <v>10</v>
      </c>
      <c r="E19" s="32">
        <v>50</v>
      </c>
    </row>
    <row r="20" spans="2:5">
      <c r="B20" s="27"/>
      <c r="C20" s="31" t="s">
        <v>11</v>
      </c>
      <c r="D20" s="27" t="s">
        <v>143</v>
      </c>
      <c r="E20" s="32">
        <f>+(23*5)+5*((19.42*2.7))+(14.47*5)+5*(2.7*20)+200</f>
        <v>919.52</v>
      </c>
    </row>
    <row r="21" spans="2:5">
      <c r="B21" s="27"/>
      <c r="C21" s="31" t="s">
        <v>12</v>
      </c>
      <c r="D21" s="27" t="s">
        <v>6</v>
      </c>
      <c r="E21" s="32">
        <v>31</v>
      </c>
    </row>
    <row r="22" spans="2:5">
      <c r="B22" s="27"/>
      <c r="C22" s="31" t="s">
        <v>13</v>
      </c>
      <c r="D22" s="27" t="s">
        <v>143</v>
      </c>
      <c r="E22" s="32">
        <f>2.7*(14+10+5)</f>
        <v>78.300000000000011</v>
      </c>
    </row>
    <row r="23" spans="2:5">
      <c r="B23" s="27"/>
      <c r="C23" s="31" t="s">
        <v>14</v>
      </c>
      <c r="D23" s="27" t="s">
        <v>144</v>
      </c>
      <c r="E23" s="32">
        <v>120</v>
      </c>
    </row>
    <row r="24" spans="2:5">
      <c r="B24" s="27"/>
      <c r="C24" s="31" t="s">
        <v>15</v>
      </c>
      <c r="D24" s="27" t="s">
        <v>10</v>
      </c>
      <c r="E24" s="32">
        <v>55</v>
      </c>
    </row>
    <row r="25" spans="2:5" ht="15">
      <c r="B25" s="23" t="s">
        <v>16</v>
      </c>
      <c r="C25" s="24" t="s">
        <v>17</v>
      </c>
      <c r="D25" s="25"/>
      <c r="E25" s="26"/>
    </row>
    <row r="26" spans="2:5">
      <c r="B26" s="33"/>
      <c r="C26" s="34" t="s">
        <v>18</v>
      </c>
      <c r="D26" s="35" t="s">
        <v>6</v>
      </c>
      <c r="E26" s="36">
        <v>35</v>
      </c>
    </row>
    <row r="27" spans="2:5">
      <c r="B27" s="33"/>
      <c r="C27" s="34" t="s">
        <v>19</v>
      </c>
      <c r="D27" s="35" t="s">
        <v>10</v>
      </c>
      <c r="E27" s="36">
        <v>150</v>
      </c>
    </row>
    <row r="28" spans="2:5">
      <c r="B28" s="33"/>
      <c r="C28" s="34" t="s">
        <v>20</v>
      </c>
      <c r="D28" s="35" t="s">
        <v>6</v>
      </c>
      <c r="E28" s="36">
        <v>60</v>
      </c>
    </row>
    <row r="29" spans="2:5">
      <c r="B29" s="33"/>
      <c r="C29" s="34" t="s">
        <v>21</v>
      </c>
      <c r="D29" s="35" t="s">
        <v>10</v>
      </c>
      <c r="E29" s="36">
        <v>100</v>
      </c>
    </row>
    <row r="30" spans="2:5">
      <c r="B30" s="33"/>
      <c r="C30" s="34" t="s">
        <v>22</v>
      </c>
      <c r="D30" s="35" t="s">
        <v>6</v>
      </c>
      <c r="E30" s="36">
        <v>60</v>
      </c>
    </row>
    <row r="31" spans="2:5">
      <c r="B31" s="33"/>
      <c r="C31" s="34" t="s">
        <v>23</v>
      </c>
      <c r="D31" s="35" t="s">
        <v>6</v>
      </c>
      <c r="E31" s="36">
        <v>20</v>
      </c>
    </row>
    <row r="32" spans="2:5">
      <c r="B32" s="33"/>
      <c r="C32" s="34" t="s">
        <v>24</v>
      </c>
      <c r="D32" s="35" t="s">
        <v>10</v>
      </c>
      <c r="E32" s="36">
        <v>85</v>
      </c>
    </row>
    <row r="33" spans="2:5" ht="15">
      <c r="B33" s="23" t="s">
        <v>25</v>
      </c>
      <c r="C33" s="24" t="s">
        <v>26</v>
      </c>
      <c r="D33" s="25"/>
      <c r="E33" s="26"/>
    </row>
    <row r="34" spans="2:5">
      <c r="B34" s="33"/>
      <c r="C34" s="34" t="s">
        <v>27</v>
      </c>
      <c r="D34" s="35" t="s">
        <v>28</v>
      </c>
      <c r="E34" s="36">
        <v>20</v>
      </c>
    </row>
    <row r="35" spans="2:5" ht="28.5">
      <c r="B35" s="33"/>
      <c r="C35" s="37" t="s">
        <v>29</v>
      </c>
      <c r="D35" s="35" t="s">
        <v>28</v>
      </c>
      <c r="E35" s="36">
        <f>(24*4)+(14*4)+6.39</f>
        <v>158.38999999999999</v>
      </c>
    </row>
    <row r="36" spans="2:5" ht="28.5">
      <c r="B36" s="33"/>
      <c r="C36" s="34" t="s">
        <v>30</v>
      </c>
      <c r="D36" s="35" t="s">
        <v>28</v>
      </c>
      <c r="E36" s="36">
        <f>2.7*(10.19+(13.97*8)+(9.06*4))</f>
        <v>427.113</v>
      </c>
    </row>
    <row r="37" spans="2:5" ht="28.5">
      <c r="B37" s="33"/>
      <c r="C37" s="34" t="s">
        <v>31</v>
      </c>
      <c r="D37" s="35" t="s">
        <v>28</v>
      </c>
      <c r="E37" s="36">
        <v>90</v>
      </c>
    </row>
    <row r="38" spans="2:5">
      <c r="B38" s="33"/>
      <c r="C38" s="34" t="s">
        <v>32</v>
      </c>
      <c r="D38" s="35" t="s">
        <v>10</v>
      </c>
      <c r="E38" s="36">
        <f>16.6+6.65+10.76+1.81+5.64+5.92+3.7+3.6+6.02+4.55+3.15+3.6+6.02+6.49+6.02+3.7+6.02+3.7+(9*35)+100</f>
        <v>518.95000000000005</v>
      </c>
    </row>
    <row r="39" spans="2:5">
      <c r="B39" s="33"/>
      <c r="C39" s="34" t="s">
        <v>33</v>
      </c>
      <c r="D39" s="35" t="s">
        <v>10</v>
      </c>
      <c r="E39" s="36">
        <v>200</v>
      </c>
    </row>
    <row r="40" spans="2:5">
      <c r="B40" s="33"/>
      <c r="C40" s="34" t="s">
        <v>34</v>
      </c>
      <c r="D40" s="35" t="s">
        <v>28</v>
      </c>
      <c r="E40" s="36">
        <v>3178</v>
      </c>
    </row>
    <row r="41" spans="2:5" ht="15">
      <c r="B41" s="23" t="s">
        <v>35</v>
      </c>
      <c r="C41" s="24" t="s">
        <v>36</v>
      </c>
      <c r="D41" s="25"/>
      <c r="E41" s="26"/>
    </row>
    <row r="42" spans="2:5">
      <c r="B42" s="33"/>
      <c r="C42" s="34" t="s">
        <v>37</v>
      </c>
      <c r="D42" s="38" t="s">
        <v>10</v>
      </c>
      <c r="E42" s="36">
        <v>350</v>
      </c>
    </row>
    <row r="43" spans="2:5">
      <c r="B43" s="33"/>
      <c r="C43" s="34" t="s">
        <v>38</v>
      </c>
      <c r="D43" s="35" t="s">
        <v>28</v>
      </c>
      <c r="E43" s="36">
        <v>50</v>
      </c>
    </row>
    <row r="44" spans="2:5">
      <c r="B44" s="33"/>
      <c r="C44" s="34" t="s">
        <v>39</v>
      </c>
      <c r="D44" s="35" t="s">
        <v>28</v>
      </c>
      <c r="E44" s="36">
        <f>1.1*(150+150)+2.7*((8.4*10)+(5.6*10)+42.4+100)+200</f>
        <v>1292.48</v>
      </c>
    </row>
    <row r="45" spans="2:5">
      <c r="B45" s="33"/>
      <c r="C45" s="34" t="s">
        <v>40</v>
      </c>
      <c r="D45" s="35" t="s">
        <v>28</v>
      </c>
      <c r="E45" s="36">
        <v>500</v>
      </c>
    </row>
    <row r="46" spans="2:5">
      <c r="B46" s="33"/>
      <c r="C46" s="34" t="s">
        <v>41</v>
      </c>
      <c r="D46" s="35" t="s">
        <v>28</v>
      </c>
      <c r="E46" s="36">
        <v>150</v>
      </c>
    </row>
    <row r="47" spans="2:5">
      <c r="B47" s="33"/>
      <c r="C47" s="34" t="s">
        <v>42</v>
      </c>
      <c r="D47" s="35" t="s">
        <v>10</v>
      </c>
      <c r="E47" s="36">
        <v>500</v>
      </c>
    </row>
    <row r="48" spans="2:5" ht="15">
      <c r="B48" s="23" t="s">
        <v>43</v>
      </c>
      <c r="C48" s="24" t="s">
        <v>44</v>
      </c>
      <c r="D48" s="25"/>
      <c r="E48" s="26"/>
    </row>
    <row r="49" spans="2:5">
      <c r="B49" s="33"/>
      <c r="C49" s="34" t="s">
        <v>45</v>
      </c>
      <c r="D49" s="35" t="s">
        <v>28</v>
      </c>
      <c r="E49" s="36">
        <v>100</v>
      </c>
    </row>
    <row r="50" spans="2:5" ht="15">
      <c r="B50" s="23" t="s">
        <v>46</v>
      </c>
      <c r="C50" s="24" t="s">
        <v>47</v>
      </c>
      <c r="D50" s="25"/>
      <c r="E50" s="26"/>
    </row>
    <row r="51" spans="2:5">
      <c r="B51" s="33"/>
      <c r="C51" s="34" t="s">
        <v>48</v>
      </c>
      <c r="D51" s="35" t="s">
        <v>28</v>
      </c>
      <c r="E51" s="36">
        <f>+E18</f>
        <v>3178</v>
      </c>
    </row>
    <row r="52" spans="2:5" ht="30">
      <c r="B52" s="23" t="s">
        <v>49</v>
      </c>
      <c r="C52" s="24" t="s">
        <v>50</v>
      </c>
      <c r="D52" s="25"/>
      <c r="E52" s="26"/>
    </row>
    <row r="53" spans="2:5" ht="42.75">
      <c r="B53" s="33"/>
      <c r="C53" s="34" t="s">
        <v>51</v>
      </c>
      <c r="D53" s="35" t="s">
        <v>6</v>
      </c>
      <c r="E53" s="39">
        <v>133</v>
      </c>
    </row>
    <row r="54" spans="2:5" ht="28.5">
      <c r="B54" s="33"/>
      <c r="C54" s="34" t="s">
        <v>52</v>
      </c>
      <c r="D54" s="35" t="s">
        <v>6</v>
      </c>
      <c r="E54" s="39">
        <v>4</v>
      </c>
    </row>
    <row r="55" spans="2:5" ht="42.75">
      <c r="B55" s="33"/>
      <c r="C55" s="34" t="s">
        <v>53</v>
      </c>
      <c r="D55" s="35" t="s">
        <v>6</v>
      </c>
      <c r="E55" s="39">
        <v>170</v>
      </c>
    </row>
    <row r="56" spans="2:5" ht="28.5">
      <c r="B56" s="33"/>
      <c r="C56" s="34" t="s">
        <v>54</v>
      </c>
      <c r="D56" s="35" t="s">
        <v>6</v>
      </c>
      <c r="E56" s="39">
        <v>2</v>
      </c>
    </row>
    <row r="57" spans="2:5" ht="42.75">
      <c r="B57" s="33"/>
      <c r="C57" s="34" t="s">
        <v>55</v>
      </c>
      <c r="D57" s="35" t="s">
        <v>6</v>
      </c>
      <c r="E57" s="39">
        <v>183</v>
      </c>
    </row>
    <row r="58" spans="2:5">
      <c r="B58" s="33"/>
      <c r="C58" s="34" t="s">
        <v>56</v>
      </c>
      <c r="D58" s="35" t="s">
        <v>6</v>
      </c>
      <c r="E58" s="39">
        <v>250</v>
      </c>
    </row>
    <row r="59" spans="2:5" ht="28.5">
      <c r="B59" s="33"/>
      <c r="C59" s="34" t="s">
        <v>57</v>
      </c>
      <c r="D59" s="35" t="s">
        <v>6</v>
      </c>
      <c r="E59" s="39">
        <v>16</v>
      </c>
    </row>
    <row r="60" spans="2:5" ht="28.5">
      <c r="B60" s="33"/>
      <c r="C60" s="34" t="s">
        <v>58</v>
      </c>
      <c r="D60" s="35" t="s">
        <v>6</v>
      </c>
      <c r="E60" s="39">
        <v>20</v>
      </c>
    </row>
    <row r="61" spans="2:5" ht="28.5">
      <c r="B61" s="33"/>
      <c r="C61" s="34" t="s">
        <v>59</v>
      </c>
      <c r="D61" s="35" t="s">
        <v>6</v>
      </c>
      <c r="E61" s="39">
        <v>66</v>
      </c>
    </row>
    <row r="62" spans="2:5" ht="28.5">
      <c r="B62" s="33"/>
      <c r="C62" s="34" t="s">
        <v>60</v>
      </c>
      <c r="D62" s="35" t="s">
        <v>6</v>
      </c>
      <c r="E62" s="39">
        <v>8</v>
      </c>
    </row>
    <row r="63" spans="2:5" ht="28.5">
      <c r="B63" s="33"/>
      <c r="C63" s="34" t="s">
        <v>61</v>
      </c>
      <c r="D63" s="35" t="s">
        <v>6</v>
      </c>
      <c r="E63" s="39">
        <v>30</v>
      </c>
    </row>
    <row r="64" spans="2:5">
      <c r="B64" s="33"/>
      <c r="C64" s="34" t="s">
        <v>62</v>
      </c>
      <c r="D64" s="35" t="s">
        <v>6</v>
      </c>
      <c r="E64" s="39">
        <v>19</v>
      </c>
    </row>
    <row r="65" spans="2:5" ht="28.5">
      <c r="B65" s="33"/>
      <c r="C65" s="34" t="s">
        <v>63</v>
      </c>
      <c r="D65" s="35" t="s">
        <v>6</v>
      </c>
      <c r="E65" s="39">
        <v>30</v>
      </c>
    </row>
    <row r="66" spans="2:5" ht="28.5">
      <c r="B66" s="33"/>
      <c r="C66" s="34" t="s">
        <v>64</v>
      </c>
      <c r="D66" s="35" t="s">
        <v>6</v>
      </c>
      <c r="E66" s="39">
        <v>352</v>
      </c>
    </row>
    <row r="67" spans="2:5" ht="42.75">
      <c r="B67" s="33"/>
      <c r="C67" s="34" t="s">
        <v>65</v>
      </c>
      <c r="D67" s="35" t="s">
        <v>6</v>
      </c>
      <c r="E67" s="39">
        <v>69</v>
      </c>
    </row>
    <row r="68" spans="2:5" ht="28.5">
      <c r="B68" s="33"/>
      <c r="C68" s="34" t="s">
        <v>66</v>
      </c>
      <c r="D68" s="35" t="s">
        <v>6</v>
      </c>
      <c r="E68" s="39">
        <v>75</v>
      </c>
    </row>
    <row r="69" spans="2:5" ht="28.5">
      <c r="B69" s="33"/>
      <c r="C69" s="34" t="s">
        <v>67</v>
      </c>
      <c r="D69" s="35" t="s">
        <v>6</v>
      </c>
      <c r="E69" s="39">
        <v>10</v>
      </c>
    </row>
    <row r="70" spans="2:5" ht="28.5">
      <c r="B70" s="33"/>
      <c r="C70" s="34" t="s">
        <v>68</v>
      </c>
      <c r="D70" s="35" t="s">
        <v>6</v>
      </c>
      <c r="E70" s="39">
        <v>10</v>
      </c>
    </row>
    <row r="71" spans="2:5" ht="28.5">
      <c r="B71" s="33"/>
      <c r="C71" s="34" t="s">
        <v>69</v>
      </c>
      <c r="D71" s="35" t="s">
        <v>6</v>
      </c>
      <c r="E71" s="39">
        <v>1</v>
      </c>
    </row>
    <row r="72" spans="2:5">
      <c r="B72" s="33"/>
      <c r="C72" s="34" t="s">
        <v>70</v>
      </c>
      <c r="D72" s="35" t="s">
        <v>6</v>
      </c>
      <c r="E72" s="39">
        <v>4</v>
      </c>
    </row>
    <row r="73" spans="2:5" ht="28.5">
      <c r="B73" s="33"/>
      <c r="C73" s="34" t="s">
        <v>71</v>
      </c>
      <c r="D73" s="35" t="s">
        <v>6</v>
      </c>
      <c r="E73" s="39">
        <v>12</v>
      </c>
    </row>
    <row r="74" spans="2:5" ht="28.5">
      <c r="B74" s="33"/>
      <c r="C74" s="34" t="s">
        <v>72</v>
      </c>
      <c r="D74" s="35" t="s">
        <v>6</v>
      </c>
      <c r="E74" s="39">
        <v>7</v>
      </c>
    </row>
    <row r="75" spans="2:5">
      <c r="B75" s="33"/>
      <c r="C75" s="34" t="s">
        <v>73</v>
      </c>
      <c r="D75" s="35" t="s">
        <v>6</v>
      </c>
      <c r="E75" s="39">
        <v>2</v>
      </c>
    </row>
    <row r="76" spans="2:5">
      <c r="B76" s="33"/>
      <c r="C76" s="34" t="s">
        <v>74</v>
      </c>
      <c r="D76" s="35" t="s">
        <v>6</v>
      </c>
      <c r="E76" s="39">
        <v>5</v>
      </c>
    </row>
    <row r="77" spans="2:5" ht="28.5">
      <c r="B77" s="33"/>
      <c r="C77" s="34" t="s">
        <v>75</v>
      </c>
      <c r="D77" s="35" t="s">
        <v>6</v>
      </c>
      <c r="E77" s="39">
        <v>2</v>
      </c>
    </row>
    <row r="78" spans="2:5">
      <c r="B78" s="33"/>
      <c r="C78" s="34" t="s">
        <v>76</v>
      </c>
      <c r="D78" s="35" t="s">
        <v>6</v>
      </c>
      <c r="E78" s="39">
        <v>4</v>
      </c>
    </row>
    <row r="79" spans="2:5">
      <c r="B79" s="33"/>
      <c r="C79" s="34" t="s">
        <v>77</v>
      </c>
      <c r="D79" s="35" t="s">
        <v>6</v>
      </c>
      <c r="E79" s="39">
        <v>4</v>
      </c>
    </row>
    <row r="80" spans="2:5" ht="42.75">
      <c r="B80" s="33"/>
      <c r="C80" s="34" t="s">
        <v>78</v>
      </c>
      <c r="D80" s="35" t="s">
        <v>6</v>
      </c>
      <c r="E80" s="39">
        <v>1</v>
      </c>
    </row>
    <row r="81" spans="2:5" ht="28.5">
      <c r="B81" s="33"/>
      <c r="C81" s="34" t="s">
        <v>79</v>
      </c>
      <c r="D81" s="35" t="s">
        <v>6</v>
      </c>
      <c r="E81" s="39">
        <v>8</v>
      </c>
    </row>
    <row r="82" spans="2:5" ht="28.5">
      <c r="B82" s="33"/>
      <c r="C82" s="34" t="s">
        <v>80</v>
      </c>
      <c r="D82" s="35" t="s">
        <v>81</v>
      </c>
      <c r="E82" s="39">
        <v>300</v>
      </c>
    </row>
    <row r="83" spans="2:5" ht="28.5">
      <c r="B83" s="33"/>
      <c r="C83" s="34" t="s">
        <v>82</v>
      </c>
      <c r="D83" s="35" t="s">
        <v>6</v>
      </c>
      <c r="E83" s="39">
        <v>1</v>
      </c>
    </row>
    <row r="84" spans="2:5" ht="15">
      <c r="B84" s="23" t="s">
        <v>83</v>
      </c>
      <c r="C84" s="40" t="s">
        <v>84</v>
      </c>
      <c r="D84" s="25"/>
      <c r="E84" s="26"/>
    </row>
    <row r="85" spans="2:5" ht="28.5">
      <c r="B85" s="33"/>
      <c r="C85" s="34" t="s">
        <v>85</v>
      </c>
      <c r="D85" s="35" t="s">
        <v>28</v>
      </c>
      <c r="E85" s="36">
        <f>2.7*(16.6+6.65+10.76+1.81+5.64+5.92+3.7+3.6+6.02+4.55+3.15+3.6+6.02+6.49+6.02+3.7+6.02+3.7)</f>
        <v>280.66499999999996</v>
      </c>
    </row>
    <row r="86" spans="2:5" ht="28.5">
      <c r="B86" s="33"/>
      <c r="C86" s="34" t="s">
        <v>86</v>
      </c>
      <c r="D86" s="35" t="s">
        <v>28</v>
      </c>
      <c r="E86" s="36">
        <v>50</v>
      </c>
    </row>
    <row r="87" spans="2:5" ht="15">
      <c r="B87" s="23" t="s">
        <v>87</v>
      </c>
      <c r="C87" s="40" t="s">
        <v>88</v>
      </c>
      <c r="D87" s="25"/>
      <c r="E87" s="26"/>
    </row>
    <row r="88" spans="2:5">
      <c r="B88" s="33"/>
      <c r="C88" s="34" t="s">
        <v>89</v>
      </c>
      <c r="D88" s="35" t="s">
        <v>28</v>
      </c>
      <c r="E88" s="36">
        <v>30</v>
      </c>
    </row>
    <row r="89" spans="2:5" ht="15">
      <c r="B89" s="23" t="s">
        <v>90</v>
      </c>
      <c r="C89" s="40" t="s">
        <v>91</v>
      </c>
      <c r="D89" s="25"/>
      <c r="E89" s="26"/>
    </row>
    <row r="90" spans="2:5">
      <c r="B90" s="33"/>
      <c r="C90" s="34" t="s">
        <v>92</v>
      </c>
      <c r="D90" s="35" t="s">
        <v>28</v>
      </c>
      <c r="E90" s="36">
        <v>1632</v>
      </c>
    </row>
    <row r="91" spans="2:5">
      <c r="B91" s="33"/>
      <c r="C91" s="34" t="s">
        <v>93</v>
      </c>
      <c r="D91" s="35" t="s">
        <v>10</v>
      </c>
      <c r="E91" s="36">
        <v>400</v>
      </c>
    </row>
    <row r="92" spans="2:5" ht="15">
      <c r="B92" s="23" t="s">
        <v>94</v>
      </c>
      <c r="C92" s="40" t="s">
        <v>95</v>
      </c>
      <c r="D92" s="25"/>
      <c r="E92" s="26"/>
    </row>
    <row r="93" spans="2:5">
      <c r="B93" s="33"/>
      <c r="C93" s="34" t="s">
        <v>96</v>
      </c>
      <c r="D93" s="35" t="s">
        <v>28</v>
      </c>
      <c r="E93" s="36">
        <v>100</v>
      </c>
    </row>
    <row r="94" spans="2:5" ht="28.5">
      <c r="B94" s="33"/>
      <c r="C94" s="34" t="s">
        <v>97</v>
      </c>
      <c r="D94" s="35" t="s">
        <v>28</v>
      </c>
      <c r="E94" s="36">
        <v>250</v>
      </c>
    </row>
    <row r="95" spans="2:5" ht="15">
      <c r="B95" s="23" t="s">
        <v>98</v>
      </c>
      <c r="C95" s="40" t="s">
        <v>99</v>
      </c>
      <c r="D95" s="25"/>
      <c r="E95" s="26"/>
    </row>
    <row r="96" spans="2:5" ht="28.5">
      <c r="B96" s="33"/>
      <c r="C96" s="34" t="s">
        <v>100</v>
      </c>
      <c r="D96" s="35" t="s">
        <v>6</v>
      </c>
      <c r="E96" s="36">
        <v>20</v>
      </c>
    </row>
    <row r="97" spans="2:5">
      <c r="B97" s="33"/>
      <c r="C97" s="34" t="s">
        <v>101</v>
      </c>
      <c r="D97" s="35" t="s">
        <v>10</v>
      </c>
      <c r="E97" s="36">
        <v>35</v>
      </c>
    </row>
    <row r="98" spans="2:5">
      <c r="B98" s="33"/>
      <c r="C98" s="34" t="s">
        <v>102</v>
      </c>
      <c r="D98" s="35" t="s">
        <v>10</v>
      </c>
      <c r="E98" s="36">
        <v>300</v>
      </c>
    </row>
    <row r="99" spans="2:5" ht="28.5">
      <c r="B99" s="33"/>
      <c r="C99" s="34" t="s">
        <v>103</v>
      </c>
      <c r="D99" s="35" t="s">
        <v>28</v>
      </c>
      <c r="E99" s="36">
        <v>34</v>
      </c>
    </row>
    <row r="100" spans="2:5" ht="15">
      <c r="B100" s="23" t="s">
        <v>104</v>
      </c>
      <c r="C100" s="40" t="s">
        <v>105</v>
      </c>
      <c r="D100" s="25"/>
      <c r="E100" s="26"/>
    </row>
    <row r="101" spans="2:5">
      <c r="B101" s="33"/>
      <c r="C101" s="34" t="s">
        <v>106</v>
      </c>
      <c r="D101" s="35" t="s">
        <v>6</v>
      </c>
      <c r="E101" s="36">
        <v>20</v>
      </c>
    </row>
    <row r="102" spans="2:5">
      <c r="B102" s="33"/>
      <c r="C102" s="34" t="s">
        <v>107</v>
      </c>
      <c r="D102" s="35" t="s">
        <v>6</v>
      </c>
      <c r="E102" s="36">
        <v>25</v>
      </c>
    </row>
    <row r="103" spans="2:5">
      <c r="B103" s="33"/>
      <c r="C103" s="34" t="s">
        <v>108</v>
      </c>
      <c r="D103" s="35" t="s">
        <v>6</v>
      </c>
      <c r="E103" s="36">
        <v>25</v>
      </c>
    </row>
    <row r="104" spans="2:5">
      <c r="B104" s="33"/>
      <c r="C104" s="34" t="s">
        <v>109</v>
      </c>
      <c r="D104" s="35" t="s">
        <v>6</v>
      </c>
      <c r="E104" s="36">
        <v>25</v>
      </c>
    </row>
    <row r="105" spans="2:5">
      <c r="B105" s="33"/>
      <c r="C105" s="34" t="s">
        <v>109</v>
      </c>
      <c r="D105" s="35" t="s">
        <v>6</v>
      </c>
      <c r="E105" s="36">
        <v>15</v>
      </c>
    </row>
    <row r="106" spans="2:5">
      <c r="B106" s="33"/>
      <c r="C106" s="34" t="s">
        <v>110</v>
      </c>
      <c r="D106" s="35" t="s">
        <v>10</v>
      </c>
      <c r="E106" s="36">
        <v>33</v>
      </c>
    </row>
    <row r="107" spans="2:5">
      <c r="B107" s="33"/>
      <c r="C107" s="34" t="s">
        <v>111</v>
      </c>
      <c r="D107" s="35" t="s">
        <v>6</v>
      </c>
      <c r="E107" s="36">
        <v>12</v>
      </c>
    </row>
    <row r="108" spans="2:5">
      <c r="B108" s="33"/>
      <c r="C108" s="34" t="s">
        <v>112</v>
      </c>
      <c r="D108" s="35" t="s">
        <v>6</v>
      </c>
      <c r="E108" s="36">
        <v>12</v>
      </c>
    </row>
    <row r="109" spans="2:5">
      <c r="B109" s="33"/>
      <c r="C109" s="34" t="s">
        <v>113</v>
      </c>
      <c r="D109" s="35" t="s">
        <v>6</v>
      </c>
      <c r="E109" s="36">
        <v>12</v>
      </c>
    </row>
    <row r="110" spans="2:5">
      <c r="B110" s="33"/>
      <c r="C110" s="34" t="s">
        <v>114</v>
      </c>
      <c r="D110" s="35" t="s">
        <v>10</v>
      </c>
      <c r="E110" s="36">
        <v>100</v>
      </c>
    </row>
    <row r="111" spans="2:5">
      <c r="B111" s="33"/>
      <c r="C111" s="34" t="s">
        <v>115</v>
      </c>
      <c r="D111" s="35" t="s">
        <v>6</v>
      </c>
      <c r="E111" s="36">
        <v>15</v>
      </c>
    </row>
    <row r="112" spans="2:5">
      <c r="B112" s="33"/>
      <c r="C112" s="34" t="s">
        <v>116</v>
      </c>
      <c r="D112" s="35" t="s">
        <v>6</v>
      </c>
      <c r="E112" s="36">
        <v>5</v>
      </c>
    </row>
    <row r="113" spans="2:5" ht="28.5">
      <c r="B113" s="33"/>
      <c r="C113" s="34" t="s">
        <v>117</v>
      </c>
      <c r="D113" s="35" t="s">
        <v>6</v>
      </c>
      <c r="E113" s="36">
        <v>32</v>
      </c>
    </row>
    <row r="114" spans="2:5" ht="28.5">
      <c r="B114" s="33"/>
      <c r="C114" s="34" t="s">
        <v>118</v>
      </c>
      <c r="D114" s="35" t="s">
        <v>6</v>
      </c>
      <c r="E114" s="36">
        <v>12</v>
      </c>
    </row>
    <row r="115" spans="2:5" ht="42.75">
      <c r="B115" s="33"/>
      <c r="C115" s="34" t="s">
        <v>119</v>
      </c>
      <c r="D115" s="35" t="s">
        <v>6</v>
      </c>
      <c r="E115" s="36">
        <v>12</v>
      </c>
    </row>
    <row r="116" spans="2:5" ht="15">
      <c r="B116" s="23" t="s">
        <v>120</v>
      </c>
      <c r="C116" s="40" t="s">
        <v>121</v>
      </c>
      <c r="D116" s="25"/>
      <c r="E116" s="26"/>
    </row>
    <row r="117" spans="2:5">
      <c r="B117" s="33"/>
      <c r="C117" s="34" t="s">
        <v>122</v>
      </c>
      <c r="D117" s="35" t="s">
        <v>10</v>
      </c>
      <c r="E117" s="36">
        <v>30</v>
      </c>
    </row>
    <row r="118" spans="2:5" ht="15">
      <c r="B118" s="23" t="s">
        <v>123</v>
      </c>
      <c r="C118" s="40" t="s">
        <v>124</v>
      </c>
      <c r="D118" s="25"/>
      <c r="E118" s="26"/>
    </row>
    <row r="119" spans="2:5">
      <c r="B119" s="33" t="s">
        <v>125</v>
      </c>
      <c r="C119" s="34" t="s">
        <v>126</v>
      </c>
      <c r="D119" s="35" t="s">
        <v>28</v>
      </c>
      <c r="E119" s="36">
        <f>+E18</f>
        <v>3178</v>
      </c>
    </row>
    <row r="120" spans="2:5">
      <c r="B120" s="33" t="s">
        <v>127</v>
      </c>
      <c r="C120" s="41" t="s">
        <v>128</v>
      </c>
      <c r="D120" s="42" t="s">
        <v>28</v>
      </c>
      <c r="E120" s="36">
        <v>2300</v>
      </c>
    </row>
    <row r="121" spans="2:5">
      <c r="B121" s="33" t="s">
        <v>129</v>
      </c>
      <c r="C121" s="41" t="s">
        <v>130</v>
      </c>
      <c r="D121" s="42" t="s">
        <v>10</v>
      </c>
      <c r="E121" s="36">
        <v>300</v>
      </c>
    </row>
    <row r="122" spans="2:5">
      <c r="B122" s="33" t="s">
        <v>131</v>
      </c>
      <c r="C122" s="41" t="s">
        <v>132</v>
      </c>
      <c r="D122" s="35" t="s">
        <v>28</v>
      </c>
      <c r="E122" s="36">
        <v>30</v>
      </c>
    </row>
    <row r="123" spans="2:5">
      <c r="B123" s="33" t="s">
        <v>133</v>
      </c>
      <c r="C123" s="41" t="s">
        <v>134</v>
      </c>
      <c r="D123" s="42" t="s">
        <v>135</v>
      </c>
      <c r="E123" s="36">
        <v>1</v>
      </c>
    </row>
    <row r="124" spans="2:5">
      <c r="B124" s="33" t="s">
        <v>136</v>
      </c>
      <c r="C124" s="41" t="s">
        <v>137</v>
      </c>
      <c r="D124" s="42" t="s">
        <v>135</v>
      </c>
      <c r="E124" s="36">
        <v>1</v>
      </c>
    </row>
  </sheetData>
  <mergeCells count="1">
    <mergeCell ref="B9:E9"/>
  </mergeCells>
  <printOptions horizontalCentered="1"/>
  <pageMargins left="0.51181102362204722" right="0.51181102362204722" top="0.35433070866141736" bottom="0.94488188976377963" header="0.31496062992125984" footer="0.31496062992125984"/>
  <pageSetup paperSize="9" scale="59" orientation="portrait" r:id="rId1"/>
  <headerFooter>
    <oddFooter>&amp;LSede de la Dirección General
Avenida carrera 68 No. 64c – 75. PBX: 437 76 30
Línea gratuita nacional ICBF  01 8000 91 8080
www.icbf.gov.co
&amp;C&amp;P de&amp;N
&amp;R&amp;G</oddFooter>
  </headerFooter>
  <rowBreaks count="1" manualBreakCount="1">
    <brk id="68" max="5" man="1"/>
  </rowBreaks>
  <drawing r:id="rId2"/>
  <legacyDrawingHF r:id="rId3"/>
</worksheet>
</file>

<file path=xl/worksheets/sheet2.xml><?xml version="1.0" encoding="utf-8"?>
<worksheet xmlns="http://schemas.openxmlformats.org/spreadsheetml/2006/main" xmlns:r="http://schemas.openxmlformats.org/officeDocument/2006/relationships">
  <dimension ref="B2:M4"/>
  <sheetViews>
    <sheetView topLeftCell="A7" workbookViewId="0">
      <selection activeCell="J13" sqref="J13"/>
    </sheetView>
  </sheetViews>
  <sheetFormatPr baseColWidth="10" defaultRowHeight="15"/>
  <cols>
    <col min="13" max="13" width="12.42578125" bestFit="1" customWidth="1"/>
  </cols>
  <sheetData>
    <row r="2" spans="2:13">
      <c r="C2">
        <v>100</v>
      </c>
      <c r="E2">
        <v>100</v>
      </c>
      <c r="G2">
        <v>100</v>
      </c>
      <c r="I2">
        <v>100</v>
      </c>
      <c r="K2">
        <v>100</v>
      </c>
      <c r="M2" s="46">
        <f>+AVERAGE(K2,I2,G2,E2,C2)</f>
        <v>100</v>
      </c>
    </row>
    <row r="3" spans="2:13">
      <c r="B3" s="45">
        <v>0.05</v>
      </c>
      <c r="C3">
        <f>+C2*B3</f>
        <v>5</v>
      </c>
      <c r="D3" s="45">
        <v>0.08</v>
      </c>
      <c r="E3">
        <f>+E2*D3</f>
        <v>8</v>
      </c>
      <c r="F3" s="45">
        <v>0.3</v>
      </c>
      <c r="G3">
        <f>+G2*F3</f>
        <v>30</v>
      </c>
      <c r="H3" s="45">
        <v>0.5</v>
      </c>
      <c r="I3">
        <f>+I2*H3</f>
        <v>50</v>
      </c>
      <c r="J3" s="45">
        <v>0.8</v>
      </c>
      <c r="K3">
        <f>+K2*J3</f>
        <v>80</v>
      </c>
      <c r="L3" s="45">
        <f>+AVERAGE(J3,H3,F3,D3,B3)</f>
        <v>0.34600000000000003</v>
      </c>
      <c r="M3" s="47">
        <f>+AVERAGE(K3,I3,G3,E3,C3)</f>
        <v>34.6</v>
      </c>
    </row>
    <row r="4" spans="2:13">
      <c r="M4" s="47">
        <f>+M2*L3</f>
        <v>34.6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Hoja2</vt:lpstr>
      <vt:lpstr>Hoja3</vt:lpstr>
      <vt:lpstr>Hoja1!Área_de_impresión</vt:lpstr>
      <vt:lpstr>Hoja1!Títulos_a_imprimir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diego.quintanilla</dc:creator>
  <cp:lastModifiedBy>diego.quintanilla</cp:lastModifiedBy>
  <cp:lastPrinted>2013-07-22T17:09:51Z</cp:lastPrinted>
  <dcterms:created xsi:type="dcterms:W3CDTF">2013-07-22T16:27:12Z</dcterms:created>
  <dcterms:modified xsi:type="dcterms:W3CDTF">2013-07-22T22:03:21Z</dcterms:modified>
</cp:coreProperties>
</file>