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0" windowWidth="15480" windowHeight="8415"/>
  </bookViews>
  <sheets>
    <sheet name="REGIONAL CAUCA-CZ POPAYAN" sheetId="13" r:id="rId1"/>
  </sheets>
  <definedNames>
    <definedName name="_xlnm.Print_Area" localSheetId="0">'REGIONAL CAUCA-CZ POPAYAN'!$A$1:$F$437</definedName>
    <definedName name="_xlnm.Print_Titles" localSheetId="0">'REGIONAL CAUCA-CZ POPAYAN'!$1:$9</definedName>
  </definedNames>
  <calcPr calcId="145621"/>
</workbook>
</file>

<file path=xl/calcChain.xml><?xml version="1.0" encoding="utf-8"?>
<calcChain xmlns="http://schemas.openxmlformats.org/spreadsheetml/2006/main">
  <c r="F30" i="13" l="1"/>
  <c r="F31" i="13"/>
  <c r="F42" i="13" s="1"/>
  <c r="F43" i="13"/>
  <c r="F52" i="13" s="1"/>
  <c r="F53" i="13"/>
  <c r="F57" i="13" s="1"/>
  <c r="F58" i="13"/>
  <c r="F63" i="13" s="1"/>
  <c r="F64" i="13"/>
  <c r="F66" i="13" s="1"/>
  <c r="F67" i="13"/>
  <c r="F74" i="13" s="1"/>
  <c r="F75" i="13"/>
  <c r="F79" i="13" s="1"/>
  <c r="F80" i="13"/>
  <c r="F85" i="13" s="1"/>
  <c r="F86" i="13"/>
  <c r="F93" i="13" s="1"/>
  <c r="F94" i="13"/>
  <c r="F96" i="13" s="1"/>
  <c r="F98" i="13"/>
  <c r="F102" i="13"/>
  <c r="F103" i="13"/>
  <c r="F105" i="13" s="1"/>
  <c r="F106" i="13"/>
  <c r="F112" i="13"/>
  <c r="F116" i="13"/>
  <c r="F118" i="13"/>
  <c r="F119" i="13"/>
  <c r="F123" i="13"/>
  <c r="F124" i="13"/>
  <c r="F128" i="13" s="1"/>
  <c r="F129" i="13"/>
  <c r="F132" i="13"/>
  <c r="F133" i="13"/>
  <c r="F138" i="13"/>
  <c r="F140" i="13"/>
  <c r="F143" i="13"/>
  <c r="F145" i="13"/>
  <c r="F146" i="13"/>
  <c r="F147" i="13"/>
  <c r="F148" i="13" s="1"/>
  <c r="F426" i="13"/>
  <c r="F387" i="13"/>
  <c r="F382" i="13"/>
  <c r="F380" i="13"/>
  <c r="F376" i="13"/>
  <c r="F370" i="13"/>
  <c r="F368" i="13"/>
  <c r="F367" i="13"/>
  <c r="F365" i="13"/>
  <c r="F359" i="13"/>
  <c r="F354" i="13"/>
  <c r="F349" i="13"/>
  <c r="F352" i="13" s="1"/>
  <c r="F344" i="13"/>
  <c r="F348" i="13" s="1"/>
  <c r="F337" i="13"/>
  <c r="F343" i="13" s="1"/>
  <c r="F334" i="13"/>
  <c r="F336" i="13" s="1"/>
  <c r="F333" i="13"/>
  <c r="F284" i="13"/>
  <c r="F288" i="13" s="1"/>
  <c r="D282" i="13"/>
  <c r="D279" i="13"/>
  <c r="F283" i="13"/>
  <c r="F273" i="13"/>
  <c r="F271" i="13"/>
  <c r="F266" i="13"/>
  <c r="F269" i="13" s="1"/>
  <c r="F265" i="13"/>
  <c r="F262" i="13"/>
  <c r="F260" i="13"/>
  <c r="F258" i="13"/>
  <c r="F256" i="13"/>
  <c r="F254" i="13"/>
  <c r="F243" i="13"/>
  <c r="F252" i="13" s="1"/>
  <c r="F230" i="13"/>
  <c r="F227" i="13"/>
  <c r="F228" i="13" s="1"/>
  <c r="F226" i="13"/>
  <c r="F225" i="13"/>
  <c r="F216" i="13"/>
  <c r="F223" i="13" s="1"/>
  <c r="F213" i="13"/>
  <c r="F215" i="13" s="1"/>
  <c r="F199" i="13"/>
  <c r="F174" i="13"/>
  <c r="F184" i="13" s="1"/>
  <c r="F170" i="13"/>
  <c r="F173" i="13" s="1"/>
  <c r="F169" i="13"/>
  <c r="F150" i="13"/>
  <c r="D40" i="13"/>
  <c r="D38" i="13"/>
  <c r="F242" i="13" l="1"/>
  <c r="F11" i="13"/>
  <c r="F154" i="13"/>
  <c r="F160" i="13"/>
  <c r="F185" i="13"/>
  <c r="F190" i="13" s="1"/>
  <c r="F191" i="13"/>
  <c r="F197" i="13" s="1"/>
  <c r="F200" i="13"/>
  <c r="F205" i="13" s="1"/>
  <c r="F206" i="13"/>
  <c r="F212" i="13" s="1"/>
  <c r="F237" i="13"/>
  <c r="F289" i="13"/>
  <c r="F295" i="13"/>
  <c r="F301" i="13"/>
  <c r="F312" i="13" s="1"/>
  <c r="F313" i="13"/>
  <c r="F322" i="13" s="1"/>
  <c r="F323" i="13"/>
  <c r="F326" i="13" s="1"/>
  <c r="F327" i="13"/>
  <c r="F331" i="13" s="1"/>
  <c r="F371" i="13"/>
  <c r="F375" i="13" s="1"/>
  <c r="F300" i="13"/>
  <c r="F156" i="13"/>
  <c r="F263" i="13"/>
  <c r="F277" i="13"/>
  <c r="F388" i="13" l="1"/>
  <c r="F292" i="13"/>
  <c r="F274" i="13"/>
  <c r="F234" i="13"/>
  <c r="F427" i="13" l="1"/>
  <c r="F432" i="13" s="1"/>
  <c r="F433" i="13" l="1"/>
  <c r="F435" i="13" s="1"/>
  <c r="F431" i="13"/>
  <c r="F429" i="13" l="1"/>
  <c r="F437" i="13" s="1"/>
</calcChain>
</file>

<file path=xl/sharedStrings.xml><?xml version="1.0" encoding="utf-8"?>
<sst xmlns="http://schemas.openxmlformats.org/spreadsheetml/2006/main" count="782" uniqueCount="286">
  <si>
    <t>ITEM</t>
  </si>
  <si>
    <t>DESCRIPICION</t>
  </si>
  <si>
    <t>1.0</t>
  </si>
  <si>
    <t>PRELIMINARES</t>
  </si>
  <si>
    <t>Demolición piso en cemento (inc. Cargue y retiro de material excavado)</t>
  </si>
  <si>
    <t>DEMOLICION DE PISO EN BALDOSIN</t>
  </si>
  <si>
    <t xml:space="preserve">DEMOLICION DE MAMPOSTERIA E=0,15 </t>
  </si>
  <si>
    <t>Demolición meson en cocreto</t>
  </si>
  <si>
    <t>ml</t>
  </si>
  <si>
    <t xml:space="preserve">DEMOLICION DE ENCHAPES </t>
  </si>
  <si>
    <t>DESMONTE DE APARATOS SANITARIOS</t>
  </si>
  <si>
    <t>un</t>
  </si>
  <si>
    <t>Localizacion y replanteo</t>
  </si>
  <si>
    <t>Retiro escombros manual-volqueta = 15 km</t>
  </si>
  <si>
    <t>m3</t>
  </si>
  <si>
    <t>Excavacion manual material heteregoneo 0 - 4m(inc. Retiro de escombros) hasta 2 Km.</t>
  </si>
  <si>
    <t>Rellenos</t>
  </si>
  <si>
    <t>Subtotal Capitulo</t>
  </si>
  <si>
    <t>2.0</t>
  </si>
  <si>
    <t>CONCRETOS Y MORTEROS</t>
  </si>
  <si>
    <t>2.1</t>
  </si>
  <si>
    <t>SOLADOS</t>
  </si>
  <si>
    <t>2.2</t>
  </si>
  <si>
    <t>AFINADO DE PISOS e=0.05 m</t>
  </si>
  <si>
    <t>2.3</t>
  </si>
  <si>
    <t>VIGA T INVERTIDA</t>
  </si>
  <si>
    <t>VIGA DE CIMENTACION DE 3000 PSI</t>
  </si>
  <si>
    <t>2.4</t>
  </si>
  <si>
    <t>COLUMNA EN CONCRETO DE  3000 PSI</t>
  </si>
  <si>
    <t>2.5</t>
  </si>
  <si>
    <t>2.6</t>
  </si>
  <si>
    <t xml:space="preserve">VIGA DE AMARRE EN CONCRETO DE 3000 PSI </t>
  </si>
  <si>
    <t>2.7</t>
  </si>
  <si>
    <t>PLACA DE CONTRAPISO EN CONCRETO DE 3000 PSI e .10m</t>
  </si>
  <si>
    <t>2.8</t>
  </si>
  <si>
    <t>ACERO DE REFUERZO</t>
  </si>
  <si>
    <t>kg</t>
  </si>
  <si>
    <t>ZAPATAS</t>
  </si>
  <si>
    <t>ACERO DE REFUERZO ZAPATAS</t>
  </si>
  <si>
    <t>Kg</t>
  </si>
  <si>
    <t>2.10</t>
  </si>
  <si>
    <t>ALFAGIA EN CONCRETO DE 0,05 x 20</t>
  </si>
  <si>
    <t>3.0</t>
  </si>
  <si>
    <t>INSTALACIONES HIDROSANITARIAS</t>
  </si>
  <si>
    <t>3.1</t>
  </si>
  <si>
    <t>PUNTO HIDRAULICO DE 1/2 PVC RDE 21</t>
  </si>
  <si>
    <t>3.2</t>
  </si>
  <si>
    <t>PUNTO SANITARIO 4" PVC</t>
  </si>
  <si>
    <t>3.3</t>
  </si>
  <si>
    <t>PUNTO SANITARIO 2" PVC</t>
  </si>
  <si>
    <t>3.4</t>
  </si>
  <si>
    <t>REGISTRO RED WHITE DE 1/2"</t>
  </si>
  <si>
    <t>3.5</t>
  </si>
  <si>
    <t>TUBERIA SANITARIA DE 6"</t>
  </si>
  <si>
    <t>3.6</t>
  </si>
  <si>
    <t>TUBERIA SANITARIA DE 4"</t>
  </si>
  <si>
    <t>3.7</t>
  </si>
  <si>
    <t>TUBERIA SANITARIA DE 2"</t>
  </si>
  <si>
    <t>3.8</t>
  </si>
  <si>
    <t xml:space="preserve">TUBERIA HIDRAULICA DE 1/2 PVC </t>
  </si>
  <si>
    <t>Caja de Inspección de .60*.60</t>
  </si>
  <si>
    <t>Caja de Inspección de .80*.80</t>
  </si>
  <si>
    <t>Caja de Inspección de 1.20*1.20</t>
  </si>
  <si>
    <t>4.0</t>
  </si>
  <si>
    <t>MAMPOSTERIA Y PAÑETES</t>
  </si>
  <si>
    <t>4.1</t>
  </si>
  <si>
    <t>Filo o dilatacion sobre muro</t>
  </si>
  <si>
    <t>4.2</t>
  </si>
  <si>
    <t>Pañete liso muros 1:3</t>
  </si>
  <si>
    <t>Muro en Dry Wall  lamina e= 10 MM pared doble perfileria cada 40 cms Incluye dos manos de pintura</t>
  </si>
  <si>
    <t>Muro ladrillo soga sucio</t>
  </si>
  <si>
    <t>5.0</t>
  </si>
  <si>
    <t>PISOS Y ENCHAPES</t>
  </si>
  <si>
    <t>5.1</t>
  </si>
  <si>
    <t>Piso en porcelato Tipo 1 Trafico 5</t>
  </si>
  <si>
    <t>Cañuelas en concreto</t>
  </si>
  <si>
    <t>GUARDAESCOBA PLASTICO</t>
  </si>
  <si>
    <t>ENCHAPE DE BAÑOS</t>
  </si>
  <si>
    <t>Piso en ceramica Tipo 1 Trafico 5 baños</t>
  </si>
  <si>
    <t>6.0</t>
  </si>
  <si>
    <t>CIELO RASO</t>
  </si>
  <si>
    <t>6.1</t>
  </si>
  <si>
    <t>Cielo raso en Dry Wall (perfileria en aluminio calibre 26, inc. Una mano de pintura en vinilo)</t>
  </si>
  <si>
    <t>7.0</t>
  </si>
  <si>
    <t>APARATOS SANITARIOS</t>
  </si>
  <si>
    <t>7.1</t>
  </si>
  <si>
    <t>Griferia antivandalica lavamanos Docol 4AA 17015107</t>
  </si>
  <si>
    <t>7.2</t>
  </si>
  <si>
    <t>GRIFERIA ANTIVANDALICA SANITARIO DOCOL 4-AA-00142006</t>
  </si>
  <si>
    <t>7.3</t>
  </si>
  <si>
    <t xml:space="preserve">Lavamanos de sobreponer Corona Marsella ( Incluye accesorios de instalacion cobnre o galvanizado )  </t>
  </si>
  <si>
    <t>7.4</t>
  </si>
  <si>
    <t xml:space="preserve">SANITARIO INST ALONGADO MANCESA REF 21-AA-2250               ( INCLUYE ACCESORIOS DE INSTALACION )  </t>
  </si>
  <si>
    <t>7.5</t>
  </si>
  <si>
    <t>7.6</t>
  </si>
  <si>
    <t>Orinal.</t>
  </si>
  <si>
    <t xml:space="preserve">Meson acabado en marmol negro absoluto con estructura metálica incluye salpicadero y faldon </t>
  </si>
  <si>
    <t>8.0</t>
  </si>
  <si>
    <t>CARPINTERIA METALICA Y EN ALUMINIO</t>
  </si>
  <si>
    <t>Suministro e instalacion de puertas metalicas marco cal.18 y nave cal 20 de 1,00 x 2.5 mt  Incluye pintura</t>
  </si>
  <si>
    <t>Suministro e instalacion de puerta en aluminio incluye vidrio samblastiado</t>
  </si>
  <si>
    <t>Suministro e instalación de ventaneria en aluminio corrediza sin alfajia</t>
  </si>
  <si>
    <t>SUMINISTRO E INSTALACION  CHAPA DE SEGURIDAD YALE</t>
  </si>
  <si>
    <t xml:space="preserve">VIDRIO TRANSPARENTE 4 MM </t>
  </si>
  <si>
    <t>MUEBLE DE COCINA</t>
  </si>
  <si>
    <t>Mantenimiento carpinteria metalica y de Madera</t>
  </si>
  <si>
    <t>9.0</t>
  </si>
  <si>
    <t>CUBIERTA</t>
  </si>
  <si>
    <t>9.1</t>
  </si>
  <si>
    <t>Flanche en lámina galvanizada cal 18/1,00</t>
  </si>
  <si>
    <t>9.2</t>
  </si>
  <si>
    <t>Cubierta  en teja de asbesto cemento.</t>
  </si>
  <si>
    <t>9.3</t>
  </si>
  <si>
    <t>Estructura metalica en perfileria acesco, incluye vigas, cerchas, correas, tirantillos, anticorrosivo y esmalte.)</t>
  </si>
  <si>
    <t>9.4</t>
  </si>
  <si>
    <t>Canales en lamina galvanizada.</t>
  </si>
  <si>
    <t>Marquesina patio central, mantenimiento estructura metalica, cambio teja transparente.</t>
  </si>
  <si>
    <t>10.0</t>
  </si>
  <si>
    <t>PINTURA</t>
  </si>
  <si>
    <t>10.1</t>
  </si>
  <si>
    <t>Estuco (inc. Filos y dilataciones)</t>
  </si>
  <si>
    <t>10.2</t>
  </si>
  <si>
    <t xml:space="preserve">Estuco  </t>
  </si>
  <si>
    <t>10.3</t>
  </si>
  <si>
    <t>10.4</t>
  </si>
  <si>
    <t>10.5</t>
  </si>
  <si>
    <t>Esmalte rejas y ventanas</t>
  </si>
  <si>
    <t>10.6</t>
  </si>
  <si>
    <t>Esmalte puertas</t>
  </si>
  <si>
    <t>Vinilo 3 manos(inc. Filos y dilataciones)</t>
  </si>
  <si>
    <t>Vinilo 3 manos</t>
  </si>
  <si>
    <t>M2</t>
  </si>
  <si>
    <t>ML</t>
  </si>
  <si>
    <t>GL</t>
  </si>
  <si>
    <t>M3</t>
  </si>
  <si>
    <t>12.0</t>
  </si>
  <si>
    <t>OTRAS ACTIVIDADES</t>
  </si>
  <si>
    <t>15.1</t>
  </si>
  <si>
    <t>15.2</t>
  </si>
  <si>
    <t>SISTEMA DE VOZ Y DATOS</t>
  </si>
  <si>
    <t>13.0</t>
  </si>
  <si>
    <t>SUB SISTEMA HORIZONTAL</t>
  </si>
  <si>
    <t>CANALETA METALICA CON DIVISION 10 X 5 CM</t>
  </si>
  <si>
    <t>Suministro e Instalacion Tubería EMT de 1", incluye curvas, terminales y uniones mas elementos defijacion.</t>
  </si>
  <si>
    <t>TUBERIA, CURVAS Y ACCESORIOS PARA PASES 1 1/2"</t>
  </si>
  <si>
    <t>14.0</t>
  </si>
  <si>
    <t>CABLE UTP</t>
  </si>
  <si>
    <t>14.1</t>
  </si>
  <si>
    <t>CABLE CAT 6A</t>
  </si>
  <si>
    <t>15.0</t>
  </si>
  <si>
    <t>SUB SISTEMA DE ESTACION DE TRABAJO</t>
  </si>
  <si>
    <t>Suministro e Instalacion Jack categoria 6A para voz y datos</t>
  </si>
  <si>
    <t>Suministro e Instalacion Face Plate (placa de Plástico) para 2 puertos</t>
  </si>
  <si>
    <t>15.3</t>
  </si>
  <si>
    <t>Suministro e Instalacion Troquel  lógico  para canaleta metálica de 12 cms.</t>
  </si>
  <si>
    <t>15.4</t>
  </si>
  <si>
    <t>15.5</t>
  </si>
  <si>
    <t>Suministro e Instalacion Patch cord flexible  UTP 3 mt. RJ45/RJ45 Cat. 6A</t>
  </si>
  <si>
    <t>Identificación de salidas lógicas, paneles y cables lógicos.</t>
  </si>
  <si>
    <t>gl</t>
  </si>
  <si>
    <t>16.0</t>
  </si>
  <si>
    <t>PRINCIPAL</t>
  </si>
  <si>
    <t>17.0</t>
  </si>
  <si>
    <t>SUB SISTEMA ACTIVO DE VOZ IP</t>
  </si>
  <si>
    <t>18.0</t>
  </si>
  <si>
    <t>SUB SISTEMA ACTIVO DE RED ADMISIBLE</t>
  </si>
  <si>
    <t>19.0</t>
  </si>
  <si>
    <t>CABLEADO ELECTRICO</t>
  </si>
  <si>
    <t>Suministro e Instalacion Toma eléctrica regulada del tipo leviton con polo a tierra aislado color naranja</t>
  </si>
  <si>
    <t>Suministro e Instalacion Toma eléctrica normal del tipo leviton con polo a tierra color beige</t>
  </si>
  <si>
    <t>Identificación salida eléctrica en puesto de trabajo.</t>
  </si>
  <si>
    <t>20.0</t>
  </si>
  <si>
    <t>ILUMINACION</t>
  </si>
  <si>
    <t xml:space="preserve">Lamparas de sobreponer de 4X32, tubos de T18 wtts de, rejilla especular de 2.2 mt de largo, suministro de ducteria y alambre. </t>
  </si>
  <si>
    <t>SALIDA SUICHE SENCILLO</t>
  </si>
  <si>
    <t>SALIDA ILUMINACION INCANDESCENTE/AHORRADORA</t>
  </si>
  <si>
    <t>21.0</t>
  </si>
  <si>
    <t>SUB SISTEMA HORIZONTAL PARA CORRIENTE NORMAL Y DE UPS</t>
  </si>
  <si>
    <t>21.1</t>
  </si>
  <si>
    <t>Suministro e Instalacion Cable eléctrico 3x12 THNN para CIRCUITO DE TOMAS normal y regulada</t>
  </si>
  <si>
    <t>21.2</t>
  </si>
  <si>
    <t>CONDUCTOR DE COBRE Nº 12 AWG X 3 HILOS</t>
  </si>
  <si>
    <t>22.0</t>
  </si>
  <si>
    <t>ACOMETIDA ELECTRICA PARA TABLERO</t>
  </si>
  <si>
    <t>22.1</t>
  </si>
  <si>
    <t>TOMACORRIENTE TIPO LEVITON CON POLO A TIERRA 15 A</t>
  </si>
  <si>
    <t>Cable AWG  n° 12</t>
  </si>
  <si>
    <t>BREAKER 20 AMP</t>
  </si>
  <si>
    <t>TABLERO ELECTRICO BIFASICO DE 4 CIRCUITOS RED NORMAL</t>
  </si>
  <si>
    <t>23.0</t>
  </si>
  <si>
    <t>UPS</t>
  </si>
  <si>
    <t>24.0</t>
  </si>
  <si>
    <t>SISTEMA DE PUESTA A TIERRA</t>
  </si>
  <si>
    <t>CERTIFICACION</t>
  </si>
  <si>
    <t>Certificación cableado Categoría 6.</t>
  </si>
  <si>
    <t>ADMINISTRACIÓN ICBF 11%</t>
  </si>
  <si>
    <t>SUBTOTAL OBRA</t>
  </si>
  <si>
    <t>SEÑALIZACION</t>
  </si>
  <si>
    <t>Señal en acrilico cristal de 4 mm con logo y texto en screen espaldar en acero satinado calibre 20 y dilatadores en aluminio.</t>
  </si>
  <si>
    <t>Señales para ruta de evacuación y salidas de emergencia con vinilo adhesivo reflectivo (6 - 10 hrs). Tamaño 30x15 cm</t>
  </si>
  <si>
    <t>Señal para extintor. Tamaño 30x15 cm</t>
  </si>
  <si>
    <t>CANTIDAD</t>
  </si>
  <si>
    <r>
      <t>m</t>
    </r>
    <r>
      <rPr>
        <vertAlign val="superscript"/>
        <sz val="10"/>
        <rFont val="Arial Narrow"/>
        <family val="2"/>
      </rPr>
      <t>2</t>
    </r>
  </si>
  <si>
    <t>EJECUTADO A LA FECHA: 12 DE MARZO DE 2011</t>
  </si>
  <si>
    <t>UND</t>
  </si>
  <si>
    <t>PROYECTADO POR EJECUTAR PRESUPUESTADO INICIALMENTE (SUCEPTIBLES DE CAMBIOS)</t>
  </si>
  <si>
    <t>UNIDAD TÉCNICA DE BASURAS</t>
  </si>
  <si>
    <t>PARQUEADERO</t>
  </si>
  <si>
    <t xml:space="preserve">DEMOLICION DE MAMPOSTERIA TIZON E=0,25 </t>
  </si>
  <si>
    <t xml:space="preserve">DEMOLICION DE MAMPOSTERIA SOGA E=0,15 </t>
  </si>
  <si>
    <t>DEMOLICION DE LAVATRAPERO</t>
  </si>
  <si>
    <t>DEMOLICION DE VIGAS 0,12X0,25</t>
  </si>
  <si>
    <t>und</t>
  </si>
  <si>
    <t xml:space="preserve">Desmonte de puerta incluido marco </t>
  </si>
  <si>
    <t>Suministro e instalacion de teleras cubierta</t>
  </si>
  <si>
    <t>CERRAMIENTO E MALLA INCLUYE SUMINISTRO E INSTALACION DE ANGULOS</t>
  </si>
  <si>
    <t>SUBBASE e. 15 cm</t>
  </si>
  <si>
    <t xml:space="preserve">SARDINEL EN CONCRETO DE 3000 PSI </t>
  </si>
  <si>
    <t>PLACA DE PARQUEADERO EN CONCRETO SIMPLE DE 3000 PSI e. 15 cm</t>
  </si>
  <si>
    <t xml:space="preserve">ANDEN EN CONCRETO DE 3000 PSI </t>
  </si>
  <si>
    <t>V. TOTAL</t>
  </si>
  <si>
    <t>V. UNITARIO</t>
  </si>
  <si>
    <t>PRESUPUESTO ZONA VIRTUAL</t>
  </si>
  <si>
    <t xml:space="preserve">  REMODELACION ZONA VIRTUAL </t>
  </si>
  <si>
    <t>2.9</t>
  </si>
  <si>
    <t>PRESUPUESTO CASA EXISTENTES</t>
  </si>
  <si>
    <t>PRESUPUESTO UTB</t>
  </si>
  <si>
    <t>PRESUPUESTO PARQUEADERO</t>
  </si>
  <si>
    <r>
      <t>m</t>
    </r>
    <r>
      <rPr>
        <vertAlign val="superscript"/>
        <sz val="10"/>
        <rFont val="Arial Narrow"/>
        <family val="2"/>
      </rPr>
      <t>3</t>
    </r>
  </si>
  <si>
    <t>Instituto Colombiano de Bienestar Familiar</t>
  </si>
  <si>
    <t xml:space="preserve">Cecilia De la Fuente de Lleras </t>
  </si>
  <si>
    <t>Dirección Administrativa</t>
  </si>
  <si>
    <t>Grupo de infraestructura Inmobiliaria</t>
  </si>
  <si>
    <t>VALOR COSTOS DIRECTOS</t>
  </si>
  <si>
    <t>VALOR COSTOS INDIRECTOS</t>
  </si>
  <si>
    <t xml:space="preserve">ADMINISTRACION </t>
  </si>
  <si>
    <t>%</t>
  </si>
  <si>
    <t>IMPREVISTOS</t>
  </si>
  <si>
    <t>UTILIDAD</t>
  </si>
  <si>
    <t>VALOR IVA 16% SOBRE UTILIDAD</t>
  </si>
  <si>
    <t>VALOR  TOTAL DE LA PROPUESTA</t>
  </si>
  <si>
    <t>Suministro e instalacion de camara de paso en concreto ciclopeo de 1m x 0.6mx0.6m</t>
  </si>
  <si>
    <t>Unidad</t>
  </si>
  <si>
    <t>Suministro e instalacion de Malla de tierra</t>
  </si>
  <si>
    <t>Suministro e instalacion de acometida general en BT, de transformador hasta transferencia electronica en calibre 2x4/0 para fases + 2x4/0 para neutros</t>
  </si>
  <si>
    <t>Camara en concreto ciclopeo de 1mx0.8x0.6</t>
  </si>
  <si>
    <t xml:space="preserve">Transferencia automatica para 112.5 kVA </t>
  </si>
  <si>
    <t>Suministro e instalacion de grupo electrogeno de 112.5 kW</t>
  </si>
  <si>
    <t>Suministro de acometida de grupo electrogeno a transferencia electronica</t>
  </si>
  <si>
    <t>Suministro e instalacion de cuarto para grupo electrogeno según diseño entregado</t>
  </si>
  <si>
    <t>Suministro instalacion de alimentador a Centro Zonal popayan en calibre 2x4/0 para fases + 2x4/0 para neutros</t>
  </si>
  <si>
    <t>Suministro e instalacion de alimentador a direccion regional en calibre 2x4/0 para fases + 2x4/0 para neutros</t>
  </si>
  <si>
    <t>Suministro e instalacion de gabinete tipo pesado para seis circuitos</t>
  </si>
  <si>
    <t>Suministro e instalacion de modulo subestacion para BT 50 kVA para 16 alimentadores. Incluye totalizadores requeridos</t>
  </si>
  <si>
    <t>Suministro e nstalacion de poste de concreto de 12m x 750 kg, incluye elementos de instalacion de subestacion en aceite de 112.5 kVA (como cortacircuitos, pararrayos, crucetas, sistema de tierra, requeridos para montaje de transformador trifasico)</t>
  </si>
  <si>
    <t>Reubicacion de suestacion en aceite existente del Centro zonal popayan a nueva posicion en direccio regional aproximadamente 80 metros, este movimiento se debe realizar por la cuadrilla de linea viva</t>
  </si>
  <si>
    <t>Retiro de subestacion existente de 45 kVA con sus accesorios respectivos y suspensión definitava de las cuentas existentes en la Compañía Energetica de Occidente correspondientes al CZ Papayan y a Direccion Regional y Generacion de una unica cuenta en nivel II para las dos edificaciones, debe incluir sistema de medida en media tension con sus respectivos elementos (tres elementos)</t>
  </si>
  <si>
    <t>Suministro e instalacion de totalizador insdustrial graduable hasta 250A para direccion general</t>
  </si>
  <si>
    <t>Suministro e instalacion de totalizador insdustrial graduable hasta 150A para CZ popayan</t>
  </si>
  <si>
    <t>Suministro e instalacion de tablero bifasico tipo TQ-SP sin puerta de 6 circuitos para tablero TGE</t>
  </si>
  <si>
    <t>Suministro e instalacion de alimentador para tablero TGE en conductores calibre 4x8 THHN AWG con tuberia EMT aproxmadamente 2 metros de TG</t>
  </si>
  <si>
    <t xml:space="preserve">Suministro e instalacion de tablero trifasico de 12 circuitos con puerta y espacio para totalizador, incluye el totalizador y los cortacircuitos </t>
  </si>
  <si>
    <t xml:space="preserve">Suministro e instalacion de alimentador para tablero TA1 en conductores calibre 4x8 THHN AWG con tuberia EMT aproxmadamente 15 metros de </t>
  </si>
  <si>
    <t xml:space="preserve">Suministro e instalacion de alimentador para tablero AA en conductores calibre 4x8 THHN AWG con tuberia EMT aproxmadamente 10 metros de </t>
  </si>
  <si>
    <t xml:space="preserve">Suministro e instalacion de alimentador para tablero TC3 en conductores calibre 4x8 THHN AWG con tuberia EMT aproxmadamente 35 metros de </t>
  </si>
  <si>
    <t xml:space="preserve">Suministro e instaacion de tablero trifasico con espacio para totalizador y puerta de 18 circuitos 5 hilos </t>
  </si>
  <si>
    <t>Suministro e instalacon de alimentador a tablero TCZC en ducto portacables y calibre 4x4 THHN AWG y 1x6 THHN AWG aproximadamente 50 metros</t>
  </si>
  <si>
    <t>Suministro e instalacion de tablero tipo pesado TDAG con barrage trifasicode 500A, con espacio para proteccion general y  derivaciones requeridas según plano, incluye totalizadores</t>
  </si>
  <si>
    <t>suministro e instalacion de alimentador a tablero tipo pesado TDGA en zona de juridica en calibre 3x4/0 THW AWG y 1x3/0 en tuberia de PVC aproximadamente 115 metros</t>
  </si>
  <si>
    <t>Suministro e instalacion de alimentador a tablero tablero FA05 en calibre 8 THW AWG aproximadamente 15 mts</t>
  </si>
  <si>
    <t xml:space="preserve">Repotenciacion de tomas del sistema normal existente </t>
  </si>
  <si>
    <t>Repotenciacion del sistema de iluminacion existente consistente en luminaras de 2 x 32" con tubos T8 y balasta electronica para homogenizar a un solo tipo de luminarias</t>
  </si>
  <si>
    <t>Apantallamiento( incluye diseño) elvalor es aproximado</t>
  </si>
  <si>
    <t>suministro e instalacion de salida de emergncia incluye luminaria y letrero de salida</t>
  </si>
  <si>
    <t>Repotenciacion de la iluminacion de las canchas existentes</t>
  </si>
  <si>
    <t>suministro e instalacion de potes de concreto de 12m x 510 kg</t>
  </si>
  <si>
    <t>Desmonte de instalacion existente</t>
  </si>
  <si>
    <t xml:space="preserve">Reparacion de salida de timbre </t>
  </si>
  <si>
    <t>Obra CZ Popayán Departamento del Cauca</t>
  </si>
  <si>
    <t>REMODELACION Y ENLUCIMIENTO CASAS EXISTENTES = ADECUACION NUEVA OFICINA DIRECCION, NUEVA DEFENSORIA (DONDE ES LA COORDINACION ACTUALMENTE), CUARTO DE RACKS (VOZ Y DATOS), UPS Y TABLEROS ELECTRICOS + MANEJO AGUAS LLUVIAS CASAS EXISTENTES.</t>
  </si>
  <si>
    <t>AUDITORIO TIPO KIOSCO</t>
  </si>
  <si>
    <t>PUNTO SANITARIO 6" PVC</t>
  </si>
  <si>
    <t>25.0</t>
  </si>
  <si>
    <t>PRESUPUESTO AUDITORIO</t>
  </si>
  <si>
    <t>UNIFICACIÓN DEL TRASFORMADOR Y MEDIDOR DEL CENTRO ZONAL Y LA REGIONAL</t>
  </si>
  <si>
    <t xml:space="preserve">PRESUPUESTO AUDITORIO UNIFICACIÓN DEL TRASFORMADOR Y MEDIDOR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</si>
</sst>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_ [$$-240A]\ * #,##0.00_ ;_ [$$-240A]\ * \-#,##0.00_ ;_ [$$-240A]\ * &quot;-&quot;_ ;_ @_ "/>
    <numFmt numFmtId="165" formatCode="_ * #,##0.00_ ;_ * \-#,##0.00_ ;_ * &quot;-&quot;??_ ;_ @_ "/>
    <numFmt numFmtId="166" formatCode="&quot;$&quot;\ #,##0;&quot;$&quot;\ \-#,##0"/>
    <numFmt numFmtId="167" formatCode="_ &quot;$&quot;\ * #,##0.00_ ;_ &quot;$&quot;\ * \-#,##0.00_ ;_ &quot;$&quot;\ * &quot;-&quot;??_ ;_ @_ "/>
    <numFmt numFmtId="168" formatCode="#,##0.000"/>
    <numFmt numFmtId="169" formatCode="_([$$-240A]\ * #,##0.00_);_([$$-240A]\ * \(#,##0.00\);_([$$-240A]\ * &quot;-&quot;??_);_(@_)"/>
    <numFmt numFmtId="170" formatCode="_([$$-240A]\ * #,##0_);_([$$-240A]\ * \(#,##0\);_([$$-240A]\ * &quot;-&quot;??_);_(@_)"/>
    <numFmt numFmtId="171" formatCode="&quot;$&quot;\ #,##0"/>
    <numFmt numFmtId="172" formatCode="&quot;$&quot;\ #,##0.00"/>
    <numFmt numFmtId="173" formatCode="_(* #,##0_);_(* \(#,##0\);_(* &quot;-&quot;??_);_(@_)"/>
    <numFmt numFmtId="174" formatCode="#,##0.00;[Red]#,##0.00"/>
  </numFmts>
  <fonts count="19">
    <font>
      <sz val="11"/>
      <color theme="1"/>
      <name val="Calibri"/>
      <family val="2"/>
      <scheme val="minor"/>
    </font>
    <font>
      <sz val="10"/>
      <color theme="1"/>
      <name val="Zurich BT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 Narrow"/>
      <family val="2"/>
    </font>
    <font>
      <vertAlign val="superscript"/>
      <sz val="10"/>
      <name val="Arial Narrow"/>
      <family val="2"/>
    </font>
    <font>
      <b/>
      <sz val="10"/>
      <color theme="1"/>
      <name val="Arial Narrow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b/>
      <sz val="11"/>
      <color theme="1"/>
      <name val="Arial"/>
      <family val="2"/>
    </font>
    <font>
      <sz val="11"/>
      <color rgb="FF808080"/>
      <name val="Arial"/>
      <family val="2"/>
    </font>
    <font>
      <sz val="11"/>
      <color theme="1"/>
      <name val="Arial"/>
      <family val="2"/>
    </font>
    <font>
      <sz val="10"/>
      <color indexed="8"/>
      <name val="Arial Narrow"/>
      <family val="2"/>
    </font>
    <font>
      <b/>
      <sz val="10"/>
      <color indexed="12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1" fillId="0" borderId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2" fillId="0" borderId="0"/>
    <xf numFmtId="0" fontId="5" fillId="0" borderId="0"/>
    <xf numFmtId="44" fontId="6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16" fillId="0" borderId="0"/>
  </cellStyleXfs>
  <cellXfs count="156">
    <xf numFmtId="0" fontId="0" fillId="0" borderId="0" xfId="0"/>
    <xf numFmtId="0" fontId="9" fillId="0" borderId="0" xfId="0" applyFont="1"/>
    <xf numFmtId="0" fontId="7" fillId="0" borderId="2" xfId="6" applyFont="1" applyFill="1" applyBorder="1" applyAlignment="1">
      <alignment horizontal="center" vertical="center"/>
    </xf>
    <xf numFmtId="0" fontId="7" fillId="0" borderId="2" xfId="6" applyFont="1" applyFill="1" applyBorder="1" applyAlignment="1">
      <alignment horizontal="left" vertical="center" wrapText="1"/>
    </xf>
    <xf numFmtId="0" fontId="8" fillId="6" borderId="2" xfId="6" applyFont="1" applyFill="1" applyBorder="1" applyAlignment="1">
      <alignment horizontal="left" vertical="center"/>
    </xf>
    <xf numFmtId="169" fontId="8" fillId="6" borderId="2" xfId="6" applyNumberFormat="1" applyFont="1" applyFill="1" applyBorder="1" applyAlignment="1">
      <alignment horizontal="left" vertical="center"/>
    </xf>
    <xf numFmtId="164" fontId="8" fillId="0" borderId="2" xfId="6" applyNumberFormat="1" applyFont="1" applyBorder="1" applyAlignment="1">
      <alignment horizontal="left" vertical="center"/>
    </xf>
    <xf numFmtId="169" fontId="8" fillId="0" borderId="2" xfId="6" applyNumberFormat="1" applyFont="1" applyBorder="1" applyAlignment="1">
      <alignment horizontal="left" vertical="center"/>
    </xf>
    <xf numFmtId="169" fontId="9" fillId="0" borderId="0" xfId="0" applyNumberFormat="1" applyFont="1"/>
    <xf numFmtId="170" fontId="9" fillId="0" borderId="0" xfId="0" applyNumberFormat="1" applyFont="1"/>
    <xf numFmtId="0" fontId="7" fillId="0" borderId="2" xfId="0" applyFont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2" xfId="6" applyFont="1" applyFill="1" applyBorder="1" applyAlignment="1">
      <alignment horizontal="left" vertical="center"/>
    </xf>
    <xf numFmtId="169" fontId="8" fillId="0" borderId="2" xfId="6" applyNumberFormat="1" applyFont="1" applyFill="1" applyBorder="1" applyAlignment="1">
      <alignment horizontal="left" vertical="center"/>
    </xf>
    <xf numFmtId="169" fontId="7" fillId="0" borderId="2" xfId="6" applyNumberFormat="1" applyFont="1" applyFill="1" applyBorder="1" applyAlignment="1">
      <alignment horizontal="right" vertical="center"/>
    </xf>
    <xf numFmtId="0" fontId="8" fillId="0" borderId="2" xfId="6" applyFont="1" applyFill="1" applyBorder="1" applyAlignment="1">
      <alignment horizontal="right" vertical="center"/>
    </xf>
    <xf numFmtId="0" fontId="7" fillId="0" borderId="2" xfId="6" applyFont="1" applyFill="1" applyBorder="1" applyAlignment="1">
      <alignment vertical="center"/>
    </xf>
    <xf numFmtId="169" fontId="8" fillId="0" borderId="2" xfId="6" applyNumberFormat="1" applyFont="1" applyFill="1" applyBorder="1" applyAlignment="1">
      <alignment vertical="center"/>
    </xf>
    <xf numFmtId="0" fontId="8" fillId="0" borderId="2" xfId="6" applyFont="1" applyFill="1" applyBorder="1" applyAlignment="1">
      <alignment vertical="center"/>
    </xf>
    <xf numFmtId="0" fontId="7" fillId="0" borderId="2" xfId="6" applyFont="1" applyBorder="1" applyAlignment="1">
      <alignment horizontal="left" vertical="center" wrapText="1"/>
    </xf>
    <xf numFmtId="0" fontId="7" fillId="0" borderId="2" xfId="6" applyFont="1" applyBorder="1" applyAlignment="1">
      <alignment horizontal="center" vertical="center"/>
    </xf>
    <xf numFmtId="170" fontId="7" fillId="0" borderId="2" xfId="6" applyNumberFormat="1" applyFont="1" applyBorder="1" applyAlignment="1">
      <alignment horizontal="center" vertical="center"/>
    </xf>
    <xf numFmtId="4" fontId="7" fillId="0" borderId="2" xfId="37" applyNumberFormat="1" applyFont="1" applyFill="1" applyBorder="1" applyAlignment="1">
      <alignment horizontal="center" vertical="center" wrapText="1" shrinkToFit="1"/>
    </xf>
    <xf numFmtId="0" fontId="8" fillId="3" borderId="2" xfId="6" applyFont="1" applyFill="1" applyBorder="1" applyAlignment="1">
      <alignment horizontal="right" vertical="center"/>
    </xf>
    <xf numFmtId="0" fontId="7" fillId="3" borderId="2" xfId="6" applyFont="1" applyFill="1" applyBorder="1" applyAlignment="1">
      <alignment vertical="center"/>
    </xf>
    <xf numFmtId="169" fontId="8" fillId="3" borderId="2" xfId="6" applyNumberFormat="1" applyFont="1" applyFill="1" applyBorder="1" applyAlignment="1">
      <alignment horizontal="center" vertical="center"/>
    </xf>
    <xf numFmtId="170" fontId="8" fillId="3" borderId="2" xfId="6" applyNumberFormat="1" applyFont="1" applyFill="1" applyBorder="1" applyAlignment="1">
      <alignment horizontal="center" vertical="center"/>
    </xf>
    <xf numFmtId="0" fontId="8" fillId="5" borderId="2" xfId="6" applyFont="1" applyFill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170" fontId="8" fillId="5" borderId="2" xfId="6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68" fontId="7" fillId="0" borderId="2" xfId="37" applyNumberFormat="1" applyFont="1" applyFill="1" applyBorder="1" applyAlignment="1">
      <alignment horizontal="center" vertical="center" wrapText="1" shrinkToFit="1"/>
    </xf>
    <xf numFmtId="164" fontId="7" fillId="0" borderId="2" xfId="6" applyNumberFormat="1" applyFont="1" applyFill="1" applyBorder="1" applyAlignment="1">
      <alignment horizontal="left" vertical="center"/>
    </xf>
    <xf numFmtId="0" fontId="7" fillId="8" borderId="2" xfId="0" applyFont="1" applyFill="1" applyBorder="1" applyAlignment="1">
      <alignment horizontal="center" vertical="center"/>
    </xf>
    <xf numFmtId="164" fontId="7" fillId="0" borderId="2" xfId="6" applyNumberFormat="1" applyFont="1" applyBorder="1" applyAlignment="1">
      <alignment horizontal="left" vertical="center"/>
    </xf>
    <xf numFmtId="164" fontId="7" fillId="0" borderId="2" xfId="6" applyNumberFormat="1" applyFont="1" applyBorder="1" applyAlignment="1">
      <alignment horizontal="left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164" fontId="7" fillId="0" borderId="2" xfId="6" applyNumberFormat="1" applyFont="1" applyBorder="1" applyAlignment="1">
      <alignment vertical="center"/>
    </xf>
    <xf numFmtId="0" fontId="8" fillId="8" borderId="2" xfId="0" applyFont="1" applyFill="1" applyBorder="1" applyAlignment="1">
      <alignment horizontal="center" vertical="center"/>
    </xf>
    <xf numFmtId="164" fontId="7" fillId="0" borderId="2" xfId="6" applyNumberFormat="1" applyFont="1" applyFill="1" applyBorder="1" applyAlignment="1">
      <alignment horizontal="left" vertical="center" wrapText="1"/>
    </xf>
    <xf numFmtId="164" fontId="7" fillId="0" borderId="2" xfId="6" applyNumberFormat="1" applyFont="1" applyFill="1" applyBorder="1" applyAlignment="1">
      <alignment horizontal="center" vertical="center"/>
    </xf>
    <xf numFmtId="0" fontId="7" fillId="4" borderId="2" xfId="6" applyFont="1" applyFill="1" applyBorder="1" applyAlignment="1">
      <alignment horizontal="left" vertical="center" wrapText="1"/>
    </xf>
    <xf numFmtId="0" fontId="7" fillId="8" borderId="2" xfId="0" applyFont="1" applyFill="1" applyBorder="1" applyAlignment="1">
      <alignment horizontal="center"/>
    </xf>
    <xf numFmtId="169" fontId="8" fillId="3" borderId="2" xfId="6" applyNumberFormat="1" applyFont="1" applyFill="1" applyBorder="1" applyAlignment="1">
      <alignment vertical="center"/>
    </xf>
    <xf numFmtId="169" fontId="7" fillId="0" borderId="2" xfId="6" applyNumberFormat="1" applyFont="1" applyBorder="1" applyAlignment="1">
      <alignment horizontal="right" vertical="center"/>
    </xf>
    <xf numFmtId="0" fontId="8" fillId="3" borderId="2" xfId="6" applyFont="1" applyFill="1" applyBorder="1" applyAlignment="1">
      <alignment horizontal="left" vertical="center"/>
    </xf>
    <xf numFmtId="0" fontId="8" fillId="8" borderId="2" xfId="0" applyFont="1" applyFill="1" applyBorder="1" applyAlignment="1">
      <alignment horizontal="center"/>
    </xf>
    <xf numFmtId="169" fontId="8" fillId="5" borderId="2" xfId="6" applyNumberFormat="1" applyFont="1" applyFill="1" applyBorder="1" applyAlignment="1">
      <alignment horizontal="left" vertical="center"/>
    </xf>
    <xf numFmtId="4" fontId="7" fillId="0" borderId="2" xfId="36" applyNumberFormat="1" applyFont="1" applyFill="1" applyBorder="1" applyAlignment="1">
      <alignment horizontal="center" vertical="center"/>
    </xf>
    <xf numFmtId="171" fontId="7" fillId="0" borderId="2" xfId="0" applyNumberFormat="1" applyFont="1" applyBorder="1" applyAlignment="1">
      <alignment horizontal="right" vertical="center" wrapText="1"/>
    </xf>
    <xf numFmtId="4" fontId="7" fillId="0" borderId="2" xfId="37" applyNumberFormat="1" applyFont="1" applyFill="1" applyBorder="1" applyAlignment="1">
      <alignment horizontal="center" wrapText="1" shrinkToFit="1"/>
    </xf>
    <xf numFmtId="168" fontId="7" fillId="0" borderId="2" xfId="37" applyNumberFormat="1" applyFont="1" applyFill="1" applyBorder="1" applyAlignment="1">
      <alignment horizontal="center" wrapText="1" shrinkToFit="1"/>
    </xf>
    <xf numFmtId="169" fontId="8" fillId="0" borderId="2" xfId="6" applyNumberFormat="1" applyFont="1" applyFill="1" applyBorder="1" applyAlignment="1">
      <alignment horizontal="center" vertical="center"/>
    </xf>
    <xf numFmtId="4" fontId="7" fillId="0" borderId="2" xfId="0" applyNumberFormat="1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/>
    </xf>
    <xf numFmtId="0" fontId="7" fillId="0" borderId="2" xfId="6" applyFont="1" applyFill="1" applyBorder="1" applyAlignment="1">
      <alignment horizontal="left" vertical="center"/>
    </xf>
    <xf numFmtId="164" fontId="8" fillId="0" borderId="2" xfId="6" applyNumberFormat="1" applyFont="1" applyFill="1" applyBorder="1" applyAlignment="1">
      <alignment horizontal="left" vertical="center"/>
    </xf>
    <xf numFmtId="171" fontId="7" fillId="0" borderId="2" xfId="0" applyNumberFormat="1" applyFont="1" applyFill="1" applyBorder="1" applyAlignment="1">
      <alignment horizontal="right" vertical="center" wrapText="1"/>
    </xf>
    <xf numFmtId="4" fontId="7" fillId="0" borderId="2" xfId="0" applyNumberFormat="1" applyFont="1" applyFill="1" applyBorder="1" applyAlignment="1">
      <alignment horizontal="right" wrapText="1"/>
    </xf>
    <xf numFmtId="170" fontId="11" fillId="0" borderId="2" xfId="0" applyNumberFormat="1" applyFont="1" applyFill="1" applyBorder="1"/>
    <xf numFmtId="0" fontId="7" fillId="0" borderId="2" xfId="6" applyFont="1" applyFill="1" applyBorder="1" applyAlignment="1">
      <alignment vertical="center" wrapText="1"/>
    </xf>
    <xf numFmtId="170" fontId="9" fillId="0" borderId="2" xfId="0" applyNumberFormat="1" applyFont="1" applyFill="1" applyBorder="1"/>
    <xf numFmtId="170" fontId="8" fillId="0" borderId="2" xfId="6" applyNumberFormat="1" applyFont="1" applyFill="1" applyBorder="1" applyAlignment="1">
      <alignment vertical="center"/>
    </xf>
    <xf numFmtId="164" fontId="7" fillId="0" borderId="2" xfId="6" applyNumberFormat="1" applyFont="1" applyFill="1" applyBorder="1" applyAlignment="1">
      <alignment vertical="center" wrapText="1"/>
    </xf>
    <xf numFmtId="164" fontId="7" fillId="0" borderId="2" xfId="6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49" fontId="13" fillId="0" borderId="0" xfId="0" applyNumberFormat="1" applyFont="1" applyFill="1" applyBorder="1" applyAlignment="1">
      <alignment horizontal="center" vertical="center" wrapText="1"/>
    </xf>
    <xf numFmtId="0" fontId="12" fillId="10" borderId="11" xfId="0" applyFont="1" applyFill="1" applyBorder="1" applyAlignment="1">
      <alignment horizontal="justify" vertical="center" wrapText="1"/>
    </xf>
    <xf numFmtId="172" fontId="12" fillId="10" borderId="11" xfId="0" applyNumberFormat="1" applyFont="1" applyFill="1" applyBorder="1" applyAlignment="1">
      <alignment horizontal="right" vertical="center" wrapText="1"/>
    </xf>
    <xf numFmtId="0" fontId="14" fillId="0" borderId="0" xfId="44" applyFont="1" applyAlignment="1">
      <alignment horizontal="center"/>
    </xf>
    <xf numFmtId="0" fontId="8" fillId="7" borderId="12" xfId="6" applyFont="1" applyFill="1" applyBorder="1" applyAlignment="1">
      <alignment vertical="center"/>
    </xf>
    <xf numFmtId="0" fontId="8" fillId="7" borderId="7" xfId="6" applyFont="1" applyFill="1" applyBorder="1" applyAlignment="1">
      <alignment vertical="center"/>
    </xf>
    <xf numFmtId="0" fontId="8" fillId="7" borderId="13" xfId="6" applyFont="1" applyFill="1" applyBorder="1" applyAlignment="1">
      <alignment vertical="center"/>
    </xf>
    <xf numFmtId="0" fontId="8" fillId="0" borderId="14" xfId="6" applyFont="1" applyFill="1" applyBorder="1" applyAlignment="1">
      <alignment horizontal="center" vertical="center"/>
    </xf>
    <xf numFmtId="170" fontId="11" fillId="0" borderId="15" xfId="0" applyNumberFormat="1" applyFont="1" applyFill="1" applyBorder="1"/>
    <xf numFmtId="0" fontId="7" fillId="0" borderId="14" xfId="6" applyFont="1" applyBorder="1" applyAlignment="1">
      <alignment horizontal="center" vertical="center"/>
    </xf>
    <xf numFmtId="4" fontId="7" fillId="0" borderId="16" xfId="40" applyNumberFormat="1" applyFont="1" applyFill="1" applyBorder="1" applyAlignment="1">
      <alignment horizontal="center" vertical="center" wrapText="1" shrinkToFit="1"/>
    </xf>
    <xf numFmtId="170" fontId="9" fillId="0" borderId="15" xfId="0" applyNumberFormat="1" applyFont="1" applyBorder="1" applyAlignment="1">
      <alignment vertical="center"/>
    </xf>
    <xf numFmtId="0" fontId="7" fillId="3" borderId="14" xfId="6" applyFont="1" applyFill="1" applyBorder="1" applyAlignment="1">
      <alignment horizontal="center" vertical="center"/>
    </xf>
    <xf numFmtId="170" fontId="8" fillId="3" borderId="15" xfId="6" applyNumberFormat="1" applyFont="1" applyFill="1" applyBorder="1" applyAlignment="1">
      <alignment vertical="center"/>
    </xf>
    <xf numFmtId="4" fontId="7" fillId="0" borderId="16" xfId="37" applyNumberFormat="1" applyFont="1" applyFill="1" applyBorder="1" applyAlignment="1">
      <alignment horizontal="center" vertical="center" wrapText="1" shrinkToFit="1"/>
    </xf>
    <xf numFmtId="170" fontId="11" fillId="8" borderId="15" xfId="0" applyNumberFormat="1" applyFont="1" applyFill="1" applyBorder="1" applyAlignment="1">
      <alignment vertical="center"/>
    </xf>
    <xf numFmtId="0" fontId="8" fillId="3" borderId="14" xfId="6" applyFont="1" applyFill="1" applyBorder="1" applyAlignment="1">
      <alignment horizontal="center" vertical="center"/>
    </xf>
    <xf numFmtId="4" fontId="7" fillId="0" borderId="16" xfId="0" applyNumberFormat="1" applyFont="1" applyBorder="1" applyAlignment="1">
      <alignment horizontal="center" vertical="center" wrapText="1"/>
    </xf>
    <xf numFmtId="0" fontId="7" fillId="0" borderId="14" xfId="6" applyFont="1" applyFill="1" applyBorder="1" applyAlignment="1">
      <alignment horizontal="center" vertical="center"/>
    </xf>
    <xf numFmtId="170" fontId="11" fillId="8" borderId="15" xfId="0" applyNumberFormat="1" applyFont="1" applyFill="1" applyBorder="1"/>
    <xf numFmtId="0" fontId="8" fillId="6" borderId="14" xfId="6" applyFont="1" applyFill="1" applyBorder="1" applyAlignment="1">
      <alignment horizontal="center" vertical="center"/>
    </xf>
    <xf numFmtId="170" fontId="9" fillId="0" borderId="15" xfId="0" applyNumberFormat="1" applyFont="1" applyBorder="1"/>
    <xf numFmtId="0" fontId="8" fillId="5" borderId="14" xfId="6" applyFont="1" applyFill="1" applyBorder="1" applyAlignment="1">
      <alignment horizontal="center" vertical="center"/>
    </xf>
    <xf numFmtId="164" fontId="8" fillId="0" borderId="14" xfId="6" applyNumberFormat="1" applyFont="1" applyBorder="1" applyAlignment="1">
      <alignment horizontal="center" vertical="center"/>
    </xf>
    <xf numFmtId="170" fontId="9" fillId="8" borderId="15" xfId="0" applyNumberFormat="1" applyFont="1" applyFill="1" applyBorder="1"/>
    <xf numFmtId="170" fontId="9" fillId="0" borderId="15" xfId="0" applyNumberFormat="1" applyFont="1" applyFill="1" applyBorder="1"/>
    <xf numFmtId="170" fontId="8" fillId="0" borderId="15" xfId="6" applyNumberFormat="1" applyFont="1" applyFill="1" applyBorder="1" applyAlignment="1">
      <alignment vertical="center"/>
    </xf>
    <xf numFmtId="168" fontId="7" fillId="0" borderId="16" xfId="37" applyNumberFormat="1" applyFont="1" applyFill="1" applyBorder="1" applyAlignment="1">
      <alignment horizontal="center" wrapText="1" shrinkToFit="1"/>
    </xf>
    <xf numFmtId="4" fontId="7" fillId="0" borderId="16" xfId="37" applyNumberFormat="1" applyFont="1" applyFill="1" applyBorder="1" applyAlignment="1">
      <alignment horizontal="center" wrapText="1" shrinkToFit="1"/>
    </xf>
    <xf numFmtId="4" fontId="7" fillId="0" borderId="16" xfId="40" applyNumberFormat="1" applyFont="1" applyFill="1" applyBorder="1" applyAlignment="1">
      <alignment horizontal="center" wrapText="1" shrinkToFit="1"/>
    </xf>
    <xf numFmtId="4" fontId="7" fillId="0" borderId="16" xfId="0" applyNumberFormat="1" applyFont="1" applyFill="1" applyBorder="1" applyAlignment="1">
      <alignment horizontal="center" wrapText="1"/>
    </xf>
    <xf numFmtId="0" fontId="9" fillId="0" borderId="0" xfId="0" applyFont="1" applyBorder="1"/>
    <xf numFmtId="0" fontId="7" fillId="0" borderId="0" xfId="0" applyFont="1" applyFill="1" applyBorder="1"/>
    <xf numFmtId="0" fontId="12" fillId="8" borderId="10" xfId="0" applyFont="1" applyFill="1" applyBorder="1" applyAlignment="1">
      <alignment horizontal="center" vertical="center" wrapText="1"/>
    </xf>
    <xf numFmtId="0" fontId="9" fillId="8" borderId="0" xfId="0" applyFont="1" applyFill="1"/>
    <xf numFmtId="170" fontId="11" fillId="8" borderId="8" xfId="0" applyNumberFormat="1" applyFont="1" applyFill="1" applyBorder="1"/>
    <xf numFmtId="0" fontId="8" fillId="10" borderId="11" xfId="0" applyFont="1" applyFill="1" applyBorder="1" applyAlignment="1">
      <alignment horizontal="center" vertical="center" wrapText="1"/>
    </xf>
    <xf numFmtId="0" fontId="8" fillId="10" borderId="11" xfId="0" applyFont="1" applyFill="1" applyBorder="1" applyAlignment="1">
      <alignment horizontal="justify" vertical="center" wrapText="1"/>
    </xf>
    <xf numFmtId="172" fontId="8" fillId="10" borderId="11" xfId="0" applyNumberFormat="1" applyFont="1" applyFill="1" applyBorder="1" applyAlignment="1">
      <alignment horizontal="right" vertical="center" wrapText="1"/>
    </xf>
    <xf numFmtId="172" fontId="8" fillId="8" borderId="11" xfId="0" applyNumberFormat="1" applyFont="1" applyFill="1" applyBorder="1" applyAlignment="1">
      <alignment horizontal="right" vertical="center" wrapText="1"/>
    </xf>
    <xf numFmtId="0" fontId="8" fillId="8" borderId="10" xfId="0" applyFont="1" applyFill="1" applyBorder="1" applyAlignment="1">
      <alignment horizontal="center" vertical="center" wrapText="1"/>
    </xf>
    <xf numFmtId="172" fontId="8" fillId="8" borderId="17" xfId="0" applyNumberFormat="1" applyFont="1" applyFill="1" applyBorder="1" applyAlignment="1">
      <alignment vertical="center" wrapText="1"/>
    </xf>
    <xf numFmtId="0" fontId="8" fillId="9" borderId="0" xfId="0" applyFont="1" applyFill="1" applyBorder="1" applyAlignment="1">
      <alignment vertical="center" wrapText="1"/>
    </xf>
    <xf numFmtId="0" fontId="8" fillId="8" borderId="17" xfId="0" applyFont="1" applyFill="1" applyBorder="1" applyAlignment="1">
      <alignment horizontal="center" vertical="center" wrapText="1"/>
    </xf>
    <xf numFmtId="169" fontId="7" fillId="0" borderId="6" xfId="6" applyNumberFormat="1" applyFont="1" applyFill="1" applyBorder="1" applyAlignment="1">
      <alignment horizontal="right" vertical="center"/>
    </xf>
    <xf numFmtId="169" fontId="8" fillId="0" borderId="6" xfId="6" applyNumberFormat="1" applyFont="1" applyFill="1" applyBorder="1" applyAlignment="1">
      <alignment vertical="center"/>
    </xf>
    <xf numFmtId="174" fontId="7" fillId="0" borderId="2" xfId="6" applyNumberFormat="1" applyFont="1" applyFill="1" applyBorder="1" applyAlignment="1">
      <alignment horizontal="center" vertical="center"/>
    </xf>
    <xf numFmtId="2" fontId="7" fillId="0" borderId="14" xfId="6" applyNumberFormat="1" applyFont="1" applyFill="1" applyBorder="1" applyAlignment="1">
      <alignment horizontal="center" vertical="center"/>
    </xf>
    <xf numFmtId="169" fontId="8" fillId="0" borderId="6" xfId="6" applyNumberFormat="1" applyFont="1" applyFill="1" applyBorder="1" applyAlignment="1">
      <alignment horizontal="left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3" fontId="17" fillId="0" borderId="2" xfId="0" applyNumberFormat="1" applyFont="1" applyBorder="1" applyAlignment="1">
      <alignment horizontal="right" vertical="center" wrapText="1"/>
    </xf>
    <xf numFmtId="173" fontId="17" fillId="0" borderId="2" xfId="43" applyNumberFormat="1" applyFont="1" applyBorder="1" applyAlignment="1">
      <alignment horizontal="right" vertical="center" wrapText="1"/>
    </xf>
    <xf numFmtId="3" fontId="17" fillId="0" borderId="0" xfId="0" applyNumberFormat="1" applyFont="1" applyFill="1" applyAlignment="1">
      <alignment vertical="center" wrapText="1"/>
    </xf>
    <xf numFmtId="0" fontId="17" fillId="0" borderId="0" xfId="0" applyFont="1" applyAlignment="1">
      <alignment vertical="center" wrapText="1"/>
    </xf>
    <xf numFmtId="0" fontId="17" fillId="0" borderId="2" xfId="0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vertical="center" wrapText="1"/>
    </xf>
    <xf numFmtId="3" fontId="17" fillId="0" borderId="2" xfId="0" applyNumberFormat="1" applyFont="1" applyFill="1" applyBorder="1" applyAlignment="1">
      <alignment horizontal="right" vertical="center" wrapText="1"/>
    </xf>
    <xf numFmtId="2" fontId="17" fillId="0" borderId="2" xfId="0" applyNumberFormat="1" applyFont="1" applyFill="1" applyBorder="1" applyAlignment="1">
      <alignment horizontal="center" vertical="center" wrapText="1"/>
    </xf>
    <xf numFmtId="0" fontId="17" fillId="0" borderId="2" xfId="0" applyNumberFormat="1" applyFont="1" applyFill="1" applyBorder="1" applyAlignment="1">
      <alignment vertical="center" wrapText="1"/>
    </xf>
    <xf numFmtId="3" fontId="17" fillId="0" borderId="2" xfId="0" applyNumberFormat="1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justify" vertical="center" wrapText="1"/>
    </xf>
    <xf numFmtId="4" fontId="8" fillId="8" borderId="9" xfId="0" applyNumberFormat="1" applyFont="1" applyFill="1" applyBorder="1" applyAlignment="1">
      <alignment horizontal="right" vertical="center" wrapText="1"/>
    </xf>
    <xf numFmtId="4" fontId="7" fillId="8" borderId="0" xfId="0" applyNumberFormat="1" applyFont="1" applyFill="1" applyAlignment="1">
      <alignment vertical="center"/>
    </xf>
    <xf numFmtId="0" fontId="7" fillId="8" borderId="0" xfId="0" applyFont="1" applyFill="1" applyAlignment="1">
      <alignment vertical="center"/>
    </xf>
    <xf numFmtId="4" fontId="7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justify" vertical="center" wrapText="1"/>
    </xf>
    <xf numFmtId="0" fontId="7" fillId="0" borderId="0" xfId="0" applyFont="1" applyFill="1" applyBorder="1" applyAlignment="1">
      <alignment horizontal="center" vertical="center"/>
    </xf>
    <xf numFmtId="4" fontId="7" fillId="0" borderId="0" xfId="43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10" fontId="18" fillId="0" borderId="0" xfId="30" applyNumberFormat="1" applyFont="1" applyFill="1" applyBorder="1" applyAlignment="1">
      <alignment horizontal="right" vertical="center" wrapText="1"/>
    </xf>
    <xf numFmtId="4" fontId="8" fillId="0" borderId="0" xfId="43" applyNumberFormat="1" applyFont="1" applyFill="1" applyBorder="1" applyAlignment="1">
      <alignment horizontal="right" vertical="center" wrapText="1"/>
    </xf>
    <xf numFmtId="10" fontId="7" fillId="0" borderId="0" xfId="30" applyNumberFormat="1" applyFont="1" applyFill="1" applyBorder="1" applyAlignment="1">
      <alignment horizontal="right" vertical="center" wrapText="1"/>
    </xf>
    <xf numFmtId="0" fontId="8" fillId="8" borderId="3" xfId="6" applyFont="1" applyFill="1" applyBorder="1" applyAlignment="1">
      <alignment horizontal="center" vertical="center"/>
    </xf>
    <xf numFmtId="0" fontId="8" fillId="8" borderId="4" xfId="6" applyFont="1" applyFill="1" applyBorder="1" applyAlignment="1">
      <alignment horizontal="center" vertical="center"/>
    </xf>
    <xf numFmtId="0" fontId="8" fillId="8" borderId="17" xfId="0" applyFont="1" applyFill="1" applyBorder="1" applyAlignment="1">
      <alignment horizontal="center" vertical="center" wrapText="1"/>
    </xf>
    <xf numFmtId="0" fontId="8" fillId="8" borderId="18" xfId="0" applyFont="1" applyFill="1" applyBorder="1" applyAlignment="1">
      <alignment horizontal="center" vertical="center" wrapText="1"/>
    </xf>
    <xf numFmtId="0" fontId="8" fillId="8" borderId="20" xfId="0" applyFont="1" applyFill="1" applyBorder="1" applyAlignment="1">
      <alignment horizontal="center" vertical="center" wrapText="1"/>
    </xf>
    <xf numFmtId="0" fontId="8" fillId="8" borderId="21" xfId="0" applyFont="1" applyFill="1" applyBorder="1" applyAlignment="1">
      <alignment horizontal="center" vertical="center" wrapText="1"/>
    </xf>
    <xf numFmtId="0" fontId="8" fillId="8" borderId="22" xfId="0" applyFont="1" applyFill="1" applyBorder="1" applyAlignment="1">
      <alignment horizontal="center" vertical="center" wrapText="1"/>
    </xf>
    <xf numFmtId="0" fontId="14" fillId="0" borderId="0" xfId="44" applyFont="1" applyAlignment="1">
      <alignment horizontal="center"/>
    </xf>
    <xf numFmtId="0" fontId="15" fillId="0" borderId="0" xfId="44" applyFont="1" applyAlignment="1">
      <alignment horizontal="center"/>
    </xf>
    <xf numFmtId="0" fontId="12" fillId="8" borderId="17" xfId="0" applyFont="1" applyFill="1" applyBorder="1" applyAlignment="1">
      <alignment horizontal="center" vertical="center" wrapText="1"/>
    </xf>
    <xf numFmtId="0" fontId="12" fillId="8" borderId="18" xfId="0" applyFont="1" applyFill="1" applyBorder="1" applyAlignment="1">
      <alignment horizontal="center" vertical="center" wrapText="1"/>
    </xf>
    <xf numFmtId="0" fontId="12" fillId="8" borderId="19" xfId="0" applyFont="1" applyFill="1" applyBorder="1" applyAlignment="1">
      <alignment horizontal="center" vertical="center" wrapText="1"/>
    </xf>
    <xf numFmtId="0" fontId="8" fillId="0" borderId="3" xfId="42" applyNumberFormat="1" applyFont="1" applyFill="1" applyBorder="1" applyAlignment="1">
      <alignment horizontal="center" vertical="center"/>
    </xf>
    <xf numFmtId="0" fontId="8" fillId="0" borderId="4" xfId="42" applyNumberFormat="1" applyFont="1" applyFill="1" applyBorder="1" applyAlignment="1">
      <alignment horizontal="center" vertical="center"/>
    </xf>
    <xf numFmtId="0" fontId="8" fillId="0" borderId="5" xfId="42" applyNumberFormat="1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 wrapText="1"/>
    </xf>
  </cellXfs>
  <cellStyles count="46">
    <cellStyle name="Millares" xfId="43" builtinId="3"/>
    <cellStyle name="Millares [0] 2" xfId="3"/>
    <cellStyle name="Millares [0] 3" xfId="4"/>
    <cellStyle name="Millares [0] 4" xfId="5"/>
    <cellStyle name="Millares 2" xfId="2"/>
    <cellStyle name="Millares 2 2" xfId="36"/>
    <cellStyle name="Millares 2_fORMATO PRESUPUESTO" xfId="42"/>
    <cellStyle name="Moneda" xfId="40" builtinId="4"/>
    <cellStyle name="Moneda 2" xfId="37"/>
    <cellStyle name="Normal" xfId="0" builtinId="0"/>
    <cellStyle name="Normal 2" xfId="1"/>
    <cellStyle name="Normal 2 2" xfId="6"/>
    <cellStyle name="Normal 2 2 2" xfId="7"/>
    <cellStyle name="Normal 2 3" xfId="8"/>
    <cellStyle name="Normal 2 3 2" xfId="9"/>
    <cellStyle name="Normal 2 4" xfId="10"/>
    <cellStyle name="Normal 2 4 2" xfId="11"/>
    <cellStyle name="Normal 2 5" xfId="12"/>
    <cellStyle name="Normal 2 6" xfId="13"/>
    <cellStyle name="Normal 2 7" xfId="14"/>
    <cellStyle name="Normal 2 8" xfId="38"/>
    <cellStyle name="Normal 2_fORMATO PRESUPUESTO" xfId="41"/>
    <cellStyle name="Normal 28" xfId="45"/>
    <cellStyle name="Normal 3" xfId="15"/>
    <cellStyle name="Normal 3 2" xfId="16"/>
    <cellStyle name="Normal 3 2 2" xfId="17"/>
    <cellStyle name="Normal 3 2 3" xfId="18"/>
    <cellStyle name="Normal 3 2 4" xfId="19"/>
    <cellStyle name="Normal 3 3" xfId="20"/>
    <cellStyle name="Normal 3 4" xfId="21"/>
    <cellStyle name="Normal 3 5" xfId="22"/>
    <cellStyle name="Normal 3 6" xfId="39"/>
    <cellStyle name="Normal 4" xfId="23"/>
    <cellStyle name="Normal 4 2" xfId="24"/>
    <cellStyle name="Normal 4 3" xfId="25"/>
    <cellStyle name="Normal 4 4" xfId="26"/>
    <cellStyle name="Normal 8" xfId="44"/>
    <cellStyle name="Notas 2 2" xfId="27"/>
    <cellStyle name="Notas 2 3" xfId="28"/>
    <cellStyle name="Notas 2 4" xfId="29"/>
    <cellStyle name="Porcentual 2 2" xfId="30"/>
    <cellStyle name="Porcentual 2 2 2" xfId="31"/>
    <cellStyle name="Porcentual 2 3" xfId="32"/>
    <cellStyle name="Porcentual 2 4" xfId="33"/>
    <cellStyle name="Porcentual 3" xfId="34"/>
    <cellStyle name="Porcentual 4" xfId="35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174625</xdr:colOff>
      <xdr:row>1</xdr:row>
      <xdr:rowOff>1586</xdr:rowOff>
    </xdr:from>
    <xdr:to>
      <xdr:col>5</xdr:col>
      <xdr:colOff>976313</xdr:colOff>
      <xdr:row>4</xdr:row>
      <xdr:rowOff>148175</xdr:rowOff>
    </xdr:to>
    <xdr:pic>
      <xdr:nvPicPr>
        <xdr:cNvPr id="11" name="Picture 2" descr="logo b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67438" y="152399"/>
          <a:ext cx="801688" cy="599026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noFill/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>
    <xdr:from>
      <xdr:col>0</xdr:col>
      <xdr:colOff>163512</xdr:colOff>
      <xdr:row>0</xdr:row>
      <xdr:rowOff>138455</xdr:rowOff>
    </xdr:from>
    <xdr:to>
      <xdr:col>1</xdr:col>
      <xdr:colOff>412750</xdr:colOff>
      <xdr:row>5</xdr:row>
      <xdr:rowOff>3322</xdr:rowOff>
    </xdr:to>
    <xdr:pic>
      <xdr:nvPicPr>
        <xdr:cNvPr id="12" name="Picture 1" descr="LOGO-SOLIDO-NEGRO-ICBF-TRA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3512" y="138455"/>
          <a:ext cx="820738" cy="6189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U438"/>
  <sheetViews>
    <sheetView showGridLines="0" tabSelected="1" view="pageBreakPreview" topLeftCell="A377" zoomScale="120" zoomScaleSheetLayoutView="120" workbookViewId="0">
      <selection activeCell="D13" sqref="D13"/>
    </sheetView>
  </sheetViews>
  <sheetFormatPr baseColWidth="10" defaultColWidth="0" defaultRowHeight="12.75" zeroHeight="1"/>
  <cols>
    <col min="1" max="1" width="8.5703125" style="1" customWidth="1"/>
    <col min="2" max="2" width="45.85546875" style="1" customWidth="1"/>
    <col min="3" max="3" width="8" style="1" customWidth="1"/>
    <col min="4" max="4" width="10.42578125" style="12" customWidth="1"/>
    <col min="5" max="5" width="17" style="8" customWidth="1"/>
    <col min="6" max="6" width="17.5703125" style="9" customWidth="1"/>
    <col min="7" max="7" width="1.5703125" style="1" customWidth="1"/>
    <col min="8" max="463" width="0" style="1" hidden="1" customWidth="1"/>
    <col min="464" max="16384" width="11.42578125" style="1" hidden="1"/>
  </cols>
  <sheetData>
    <row r="1" spans="1:6" s="66" customFormat="1" ht="12" customHeight="1">
      <c r="A1" s="67"/>
      <c r="B1" s="67"/>
      <c r="C1" s="67"/>
      <c r="D1" s="70"/>
      <c r="F1" s="67"/>
    </row>
    <row r="2" spans="1:6" s="66" customFormat="1" ht="12" customHeight="1">
      <c r="A2" s="147" t="s">
        <v>229</v>
      </c>
      <c r="B2" s="147"/>
      <c r="C2" s="147"/>
      <c r="D2" s="147"/>
      <c r="E2" s="147"/>
      <c r="F2" s="147"/>
    </row>
    <row r="3" spans="1:6" s="66" customFormat="1" ht="12" customHeight="1">
      <c r="A3" s="148" t="s">
        <v>230</v>
      </c>
      <c r="B3" s="148"/>
      <c r="C3" s="148"/>
      <c r="D3" s="148"/>
      <c r="E3" s="148"/>
      <c r="F3" s="148"/>
    </row>
    <row r="4" spans="1:6" s="66" customFormat="1" ht="12" customHeight="1">
      <c r="A4" s="147" t="s">
        <v>231</v>
      </c>
      <c r="B4" s="147"/>
      <c r="C4" s="147"/>
      <c r="D4" s="147"/>
      <c r="E4" s="147"/>
      <c r="F4" s="147"/>
    </row>
    <row r="5" spans="1:6" s="66" customFormat="1" ht="12" customHeight="1">
      <c r="A5" s="147" t="s">
        <v>232</v>
      </c>
      <c r="B5" s="147"/>
      <c r="C5" s="147"/>
      <c r="D5" s="147"/>
      <c r="E5" s="147"/>
      <c r="F5" s="147"/>
    </row>
    <row r="6" spans="1:6" s="66" customFormat="1" ht="12" customHeight="1" thickBot="1">
      <c r="A6" s="155"/>
      <c r="B6" s="155"/>
      <c r="C6" s="155"/>
      <c r="D6" s="155"/>
      <c r="E6" s="155"/>
      <c r="F6" s="155"/>
    </row>
    <row r="7" spans="1:6" ht="15.75" customHeight="1" thickBot="1">
      <c r="A7" s="152" t="s">
        <v>278</v>
      </c>
      <c r="B7" s="153"/>
      <c r="C7" s="153"/>
      <c r="D7" s="153"/>
      <c r="E7" s="153"/>
      <c r="F7" s="154"/>
    </row>
    <row r="8" spans="1:6" ht="19.5" customHeight="1" thickBot="1">
      <c r="A8" s="149" t="s">
        <v>223</v>
      </c>
      <c r="B8" s="150"/>
      <c r="C8" s="150"/>
      <c r="D8" s="150"/>
      <c r="E8" s="150"/>
      <c r="F8" s="151"/>
    </row>
    <row r="9" spans="1:6" ht="14.25" thickTop="1" thickBot="1">
      <c r="A9" s="100" t="s">
        <v>0</v>
      </c>
      <c r="B9" s="100" t="s">
        <v>1</v>
      </c>
      <c r="C9" s="100" t="s">
        <v>204</v>
      </c>
      <c r="D9" s="100" t="s">
        <v>201</v>
      </c>
      <c r="E9" s="100" t="s">
        <v>221</v>
      </c>
      <c r="F9" s="100" t="s">
        <v>220</v>
      </c>
    </row>
    <row r="10" spans="1:6" ht="13.5" hidden="1" thickTop="1">
      <c r="A10" s="71" t="s">
        <v>203</v>
      </c>
      <c r="B10" s="72"/>
      <c r="C10" s="72"/>
      <c r="D10" s="72"/>
      <c r="E10" s="72"/>
      <c r="F10" s="73"/>
    </row>
    <row r="11" spans="1:6" ht="13.5" thickTop="1">
      <c r="A11" s="68" t="s">
        <v>2</v>
      </c>
      <c r="B11" s="68" t="s">
        <v>3</v>
      </c>
      <c r="C11" s="68"/>
      <c r="D11" s="68"/>
      <c r="E11" s="68"/>
      <c r="F11" s="69">
        <f>SUM(F12:F29)</f>
        <v>0</v>
      </c>
    </row>
    <row r="12" spans="1:6" ht="19.5" customHeight="1">
      <c r="A12" s="76">
        <v>1.1000000000000001</v>
      </c>
      <c r="B12" s="20" t="s">
        <v>208</v>
      </c>
      <c r="C12" s="21" t="s">
        <v>202</v>
      </c>
      <c r="D12" s="77">
        <v>13.05</v>
      </c>
      <c r="E12" s="22"/>
      <c r="F12" s="78"/>
    </row>
    <row r="13" spans="1:6">
      <c r="A13" s="76">
        <v>1.2</v>
      </c>
      <c r="B13" s="20" t="s">
        <v>7</v>
      </c>
      <c r="C13" s="21" t="s">
        <v>8</v>
      </c>
      <c r="D13" s="77">
        <v>38.89</v>
      </c>
      <c r="E13" s="22"/>
      <c r="F13" s="78"/>
    </row>
    <row r="14" spans="1:6" ht="15">
      <c r="A14" s="76">
        <v>1.3</v>
      </c>
      <c r="B14" s="20" t="s">
        <v>9</v>
      </c>
      <c r="C14" s="21" t="s">
        <v>202</v>
      </c>
      <c r="D14" s="77">
        <v>82.32</v>
      </c>
      <c r="E14" s="22"/>
      <c r="F14" s="78"/>
    </row>
    <row r="15" spans="1:6">
      <c r="A15" s="76">
        <v>1.4</v>
      </c>
      <c r="B15" s="20" t="s">
        <v>210</v>
      </c>
      <c r="C15" s="21" t="s">
        <v>212</v>
      </c>
      <c r="D15" s="77">
        <v>1</v>
      </c>
      <c r="E15" s="22"/>
      <c r="F15" s="78"/>
    </row>
    <row r="16" spans="1:6">
      <c r="A16" s="76">
        <v>1.5</v>
      </c>
      <c r="B16" s="20" t="s">
        <v>211</v>
      </c>
      <c r="C16" s="21" t="s">
        <v>8</v>
      </c>
      <c r="D16" s="77">
        <v>26.01</v>
      </c>
      <c r="E16" s="22"/>
      <c r="F16" s="78"/>
    </row>
    <row r="17" spans="1:6">
      <c r="A17" s="76">
        <v>1.6</v>
      </c>
      <c r="B17" s="20" t="s">
        <v>10</v>
      </c>
      <c r="C17" s="21" t="s">
        <v>11</v>
      </c>
      <c r="D17" s="77">
        <v>1</v>
      </c>
      <c r="E17" s="22"/>
      <c r="F17" s="78"/>
    </row>
    <row r="18" spans="1:6" ht="15">
      <c r="A18" s="76">
        <v>1.7</v>
      </c>
      <c r="B18" s="20" t="s">
        <v>213</v>
      </c>
      <c r="C18" s="21" t="s">
        <v>202</v>
      </c>
      <c r="D18" s="77">
        <v>13.2</v>
      </c>
      <c r="E18" s="22"/>
      <c r="F18" s="78"/>
    </row>
    <row r="19" spans="1:6">
      <c r="A19" s="76">
        <v>1.8</v>
      </c>
      <c r="B19" s="20" t="s">
        <v>214</v>
      </c>
      <c r="C19" s="21" t="s">
        <v>8</v>
      </c>
      <c r="D19" s="77">
        <v>22.8</v>
      </c>
      <c r="E19" s="22"/>
      <c r="F19" s="78"/>
    </row>
    <row r="20" spans="1:6">
      <c r="A20" s="76">
        <v>1.9</v>
      </c>
      <c r="B20" s="20" t="s">
        <v>13</v>
      </c>
      <c r="C20" s="21" t="s">
        <v>14</v>
      </c>
      <c r="D20" s="23">
        <v>14</v>
      </c>
      <c r="E20" s="22"/>
      <c r="F20" s="78"/>
    </row>
    <row r="21" spans="1:6" hidden="1">
      <c r="A21" s="76">
        <v>2</v>
      </c>
      <c r="B21" s="24" t="s">
        <v>17</v>
      </c>
      <c r="C21" s="25"/>
      <c r="D21" s="26"/>
      <c r="E21" s="27"/>
      <c r="F21" s="78"/>
    </row>
    <row r="22" spans="1:6" hidden="1">
      <c r="A22" s="76">
        <v>2.1</v>
      </c>
      <c r="B22" s="28" t="s">
        <v>3</v>
      </c>
      <c r="C22" s="28"/>
      <c r="D22" s="29"/>
      <c r="E22" s="30"/>
      <c r="F22" s="78"/>
    </row>
    <row r="23" spans="1:6" ht="15">
      <c r="A23" s="76">
        <v>1.1000000000000001</v>
      </c>
      <c r="B23" s="20" t="s">
        <v>5</v>
      </c>
      <c r="C23" s="21" t="s">
        <v>202</v>
      </c>
      <c r="D23" s="31">
        <v>286</v>
      </c>
      <c r="E23" s="22"/>
      <c r="F23" s="78"/>
    </row>
    <row r="24" spans="1:6" ht="15">
      <c r="A24" s="76">
        <v>1.1100000000000001</v>
      </c>
      <c r="B24" s="20" t="s">
        <v>209</v>
      </c>
      <c r="C24" s="21" t="s">
        <v>202</v>
      </c>
      <c r="D24" s="77">
        <v>10</v>
      </c>
      <c r="E24" s="22"/>
      <c r="F24" s="78"/>
    </row>
    <row r="25" spans="1:6" ht="15">
      <c r="A25" s="76">
        <v>1.1200000000000001</v>
      </c>
      <c r="B25" s="20" t="s">
        <v>9</v>
      </c>
      <c r="C25" s="21" t="s">
        <v>202</v>
      </c>
      <c r="D25" s="77">
        <v>10</v>
      </c>
      <c r="E25" s="22"/>
      <c r="F25" s="78"/>
    </row>
    <row r="26" spans="1:6" ht="15">
      <c r="A26" s="76">
        <v>1.1299999999999999</v>
      </c>
      <c r="B26" s="20" t="s">
        <v>12</v>
      </c>
      <c r="C26" s="21" t="s">
        <v>202</v>
      </c>
      <c r="D26" s="23">
        <v>35.4</v>
      </c>
      <c r="E26" s="22"/>
      <c r="F26" s="78"/>
    </row>
    <row r="27" spans="1:6">
      <c r="A27" s="76">
        <v>1.1399999999999999</v>
      </c>
      <c r="B27" s="20" t="s">
        <v>13</v>
      </c>
      <c r="C27" s="21" t="s">
        <v>14</v>
      </c>
      <c r="D27" s="23">
        <v>14</v>
      </c>
      <c r="E27" s="22"/>
      <c r="F27" s="78"/>
    </row>
    <row r="28" spans="1:6" ht="25.5">
      <c r="A28" s="76">
        <v>1.1499999999999999</v>
      </c>
      <c r="B28" s="20" t="s">
        <v>15</v>
      </c>
      <c r="C28" s="21" t="s">
        <v>228</v>
      </c>
      <c r="D28" s="23">
        <v>12</v>
      </c>
      <c r="E28" s="22"/>
      <c r="F28" s="78"/>
    </row>
    <row r="29" spans="1:6">
      <c r="A29" s="76">
        <v>1.1599999999999999</v>
      </c>
      <c r="B29" s="20" t="s">
        <v>16</v>
      </c>
      <c r="C29" s="21" t="s">
        <v>11</v>
      </c>
      <c r="D29" s="32">
        <v>7</v>
      </c>
      <c r="E29" s="22"/>
      <c r="F29" s="78"/>
    </row>
    <row r="30" spans="1:6" hidden="1">
      <c r="A30" s="79"/>
      <c r="B30" s="24" t="s">
        <v>17</v>
      </c>
      <c r="C30" s="25"/>
      <c r="D30" s="26"/>
      <c r="E30" s="27"/>
      <c r="F30" s="80">
        <f>SUM(F23:F29)</f>
        <v>0</v>
      </c>
    </row>
    <row r="31" spans="1:6">
      <c r="A31" s="103" t="s">
        <v>18</v>
      </c>
      <c r="B31" s="104" t="s">
        <v>19</v>
      </c>
      <c r="C31" s="104"/>
      <c r="D31" s="104"/>
      <c r="E31" s="104"/>
      <c r="F31" s="105">
        <f>SUM(F32:F41)</f>
        <v>0</v>
      </c>
    </row>
    <row r="32" spans="1:6" ht="15">
      <c r="A32" s="76" t="s">
        <v>20</v>
      </c>
      <c r="B32" s="33" t="s">
        <v>21</v>
      </c>
      <c r="C32" s="21" t="s">
        <v>202</v>
      </c>
      <c r="D32" s="81">
        <v>10.199999999999999</v>
      </c>
      <c r="E32" s="22"/>
      <c r="F32" s="78"/>
    </row>
    <row r="33" spans="1:6" ht="15">
      <c r="A33" s="76" t="s">
        <v>22</v>
      </c>
      <c r="B33" s="33" t="s">
        <v>23</v>
      </c>
      <c r="C33" s="21" t="s">
        <v>202</v>
      </c>
      <c r="D33" s="29">
        <v>286</v>
      </c>
      <c r="E33" s="22"/>
      <c r="F33" s="78"/>
    </row>
    <row r="34" spans="1:6" ht="15">
      <c r="A34" s="76" t="s">
        <v>24</v>
      </c>
      <c r="B34" s="33" t="s">
        <v>25</v>
      </c>
      <c r="C34" s="21" t="s">
        <v>228</v>
      </c>
      <c r="D34" s="81">
        <v>1.2</v>
      </c>
      <c r="E34" s="22"/>
      <c r="F34" s="78"/>
    </row>
    <row r="35" spans="1:6" ht="15">
      <c r="A35" s="76" t="s">
        <v>27</v>
      </c>
      <c r="B35" s="33" t="s">
        <v>28</v>
      </c>
      <c r="C35" s="21" t="s">
        <v>228</v>
      </c>
      <c r="D35" s="81">
        <v>0.81</v>
      </c>
      <c r="E35" s="22"/>
      <c r="F35" s="78"/>
    </row>
    <row r="36" spans="1:6" ht="15">
      <c r="A36" s="76" t="s">
        <v>29</v>
      </c>
      <c r="B36" s="33" t="s">
        <v>31</v>
      </c>
      <c r="C36" s="21" t="s">
        <v>228</v>
      </c>
      <c r="D36" s="81">
        <v>1.25</v>
      </c>
      <c r="E36" s="22"/>
      <c r="F36" s="78"/>
    </row>
    <row r="37" spans="1:6" ht="15">
      <c r="A37" s="76" t="s">
        <v>30</v>
      </c>
      <c r="B37" s="33" t="s">
        <v>33</v>
      </c>
      <c r="C37" s="21" t="s">
        <v>202</v>
      </c>
      <c r="D37" s="81">
        <v>35</v>
      </c>
      <c r="E37" s="22"/>
      <c r="F37" s="78"/>
    </row>
    <row r="38" spans="1:6">
      <c r="A38" s="76" t="s">
        <v>32</v>
      </c>
      <c r="B38" s="33" t="s">
        <v>35</v>
      </c>
      <c r="C38" s="21" t="s">
        <v>36</v>
      </c>
      <c r="D38" s="81">
        <f>441*1.1</f>
        <v>485.1</v>
      </c>
      <c r="E38" s="22"/>
      <c r="F38" s="78"/>
    </row>
    <row r="39" spans="1:6" ht="15">
      <c r="A39" s="76" t="s">
        <v>34</v>
      </c>
      <c r="B39" s="33" t="s">
        <v>37</v>
      </c>
      <c r="C39" s="21" t="s">
        <v>228</v>
      </c>
      <c r="D39" s="81">
        <v>1</v>
      </c>
      <c r="E39" s="22"/>
      <c r="F39" s="78"/>
    </row>
    <row r="40" spans="1:6">
      <c r="A40" s="76" t="s">
        <v>224</v>
      </c>
      <c r="B40" s="33" t="s">
        <v>38</v>
      </c>
      <c r="C40" s="21" t="s">
        <v>39</v>
      </c>
      <c r="D40" s="81">
        <f>58*1.1</f>
        <v>63.800000000000004</v>
      </c>
      <c r="E40" s="22"/>
      <c r="F40" s="78"/>
    </row>
    <row r="41" spans="1:6">
      <c r="A41" s="76" t="s">
        <v>40</v>
      </c>
      <c r="B41" s="33" t="s">
        <v>41</v>
      </c>
      <c r="C41" s="21" t="s">
        <v>8</v>
      </c>
      <c r="D41" s="81">
        <v>12.6</v>
      </c>
      <c r="E41" s="22"/>
      <c r="F41" s="78"/>
    </row>
    <row r="42" spans="1:6" hidden="1">
      <c r="A42" s="79"/>
      <c r="B42" s="24" t="s">
        <v>17</v>
      </c>
      <c r="C42" s="25"/>
      <c r="D42" s="34"/>
      <c r="E42" s="27"/>
      <c r="F42" s="82">
        <f>SUM(F31:F41)</f>
        <v>0</v>
      </c>
    </row>
    <row r="43" spans="1:6">
      <c r="A43" s="103" t="s">
        <v>42</v>
      </c>
      <c r="B43" s="104" t="s">
        <v>43</v>
      </c>
      <c r="C43" s="104"/>
      <c r="D43" s="104"/>
      <c r="E43" s="104"/>
      <c r="F43" s="105">
        <f>SUM(F44:F51)</f>
        <v>0</v>
      </c>
    </row>
    <row r="44" spans="1:6">
      <c r="A44" s="76" t="s">
        <v>44</v>
      </c>
      <c r="B44" s="20" t="s">
        <v>45</v>
      </c>
      <c r="C44" s="21" t="s">
        <v>11</v>
      </c>
      <c r="D44" s="81">
        <v>8</v>
      </c>
      <c r="E44" s="22"/>
      <c r="F44" s="78"/>
    </row>
    <row r="45" spans="1:6">
      <c r="A45" s="76" t="s">
        <v>46</v>
      </c>
      <c r="B45" s="20" t="s">
        <v>47</v>
      </c>
      <c r="C45" s="21" t="s">
        <v>11</v>
      </c>
      <c r="D45" s="81">
        <v>4</v>
      </c>
      <c r="E45" s="22"/>
      <c r="F45" s="78"/>
    </row>
    <row r="46" spans="1:6">
      <c r="A46" s="76" t="s">
        <v>48</v>
      </c>
      <c r="B46" s="20" t="s">
        <v>49</v>
      </c>
      <c r="C46" s="21" t="s">
        <v>11</v>
      </c>
      <c r="D46" s="81">
        <v>9</v>
      </c>
      <c r="E46" s="22"/>
      <c r="F46" s="78"/>
    </row>
    <row r="47" spans="1:6">
      <c r="A47" s="76" t="s">
        <v>50</v>
      </c>
      <c r="B47" s="20" t="s">
        <v>51</v>
      </c>
      <c r="C47" s="21" t="s">
        <v>11</v>
      </c>
      <c r="D47" s="81">
        <v>4</v>
      </c>
      <c r="E47" s="22"/>
      <c r="F47" s="78"/>
    </row>
    <row r="48" spans="1:6">
      <c r="A48" s="76" t="s">
        <v>52</v>
      </c>
      <c r="B48" s="20" t="s">
        <v>55</v>
      </c>
      <c r="C48" s="21" t="s">
        <v>8</v>
      </c>
      <c r="D48" s="81">
        <v>12</v>
      </c>
      <c r="E48" s="22"/>
      <c r="F48" s="78"/>
    </row>
    <row r="49" spans="1:6">
      <c r="A49" s="76" t="s">
        <v>54</v>
      </c>
      <c r="B49" s="20" t="s">
        <v>57</v>
      </c>
      <c r="C49" s="21" t="s">
        <v>8</v>
      </c>
      <c r="D49" s="81">
        <v>6</v>
      </c>
      <c r="E49" s="22"/>
      <c r="F49" s="78"/>
    </row>
    <row r="50" spans="1:6">
      <c r="A50" s="76" t="s">
        <v>56</v>
      </c>
      <c r="B50" s="20" t="s">
        <v>59</v>
      </c>
      <c r="C50" s="21" t="s">
        <v>8</v>
      </c>
      <c r="D50" s="81">
        <v>12</v>
      </c>
      <c r="E50" s="22"/>
      <c r="F50" s="78"/>
    </row>
    <row r="51" spans="1:6">
      <c r="A51" s="76" t="s">
        <v>58</v>
      </c>
      <c r="B51" s="20" t="s">
        <v>60</v>
      </c>
      <c r="C51" s="21" t="s">
        <v>11</v>
      </c>
      <c r="D51" s="81">
        <v>2</v>
      </c>
      <c r="E51" s="22"/>
      <c r="F51" s="78"/>
    </row>
    <row r="52" spans="1:6" hidden="1">
      <c r="A52" s="79"/>
      <c r="B52" s="24" t="s">
        <v>17</v>
      </c>
      <c r="C52" s="25"/>
      <c r="D52" s="34"/>
      <c r="E52" s="27"/>
      <c r="F52" s="82">
        <f>SUM(F43:F51)</f>
        <v>0</v>
      </c>
    </row>
    <row r="53" spans="1:6">
      <c r="A53" s="103" t="s">
        <v>63</v>
      </c>
      <c r="B53" s="104" t="s">
        <v>64</v>
      </c>
      <c r="C53" s="104"/>
      <c r="D53" s="104"/>
      <c r="E53" s="104"/>
      <c r="F53" s="105">
        <f>SUM(F54:F56)</f>
        <v>0</v>
      </c>
    </row>
    <row r="54" spans="1:6">
      <c r="A54" s="76" t="s">
        <v>65</v>
      </c>
      <c r="B54" s="35" t="s">
        <v>66</v>
      </c>
      <c r="C54" s="21" t="s">
        <v>8</v>
      </c>
      <c r="D54" s="29">
        <v>85</v>
      </c>
      <c r="E54" s="22"/>
      <c r="F54" s="78"/>
    </row>
    <row r="55" spans="1:6" ht="15">
      <c r="A55" s="76" t="s">
        <v>67</v>
      </c>
      <c r="B55" s="35" t="s">
        <v>68</v>
      </c>
      <c r="C55" s="21" t="s">
        <v>202</v>
      </c>
      <c r="D55" s="77">
        <v>241.43</v>
      </c>
      <c r="E55" s="22"/>
      <c r="F55" s="78"/>
    </row>
    <row r="56" spans="1:6" ht="15">
      <c r="A56" s="76">
        <v>4.3</v>
      </c>
      <c r="B56" s="36" t="s">
        <v>70</v>
      </c>
      <c r="C56" s="21" t="s">
        <v>202</v>
      </c>
      <c r="D56" s="29">
        <v>108.75</v>
      </c>
      <c r="E56" s="22"/>
      <c r="F56" s="78"/>
    </row>
    <row r="57" spans="1:6" hidden="1">
      <c r="A57" s="79"/>
      <c r="B57" s="24" t="s">
        <v>17</v>
      </c>
      <c r="C57" s="25"/>
      <c r="D57" s="34"/>
      <c r="E57" s="27"/>
      <c r="F57" s="82">
        <f>SUM(F53:F56)</f>
        <v>0</v>
      </c>
    </row>
    <row r="58" spans="1:6">
      <c r="A58" s="103" t="s">
        <v>71</v>
      </c>
      <c r="B58" s="104" t="s">
        <v>72</v>
      </c>
      <c r="C58" s="104"/>
      <c r="D58" s="104"/>
      <c r="E58" s="104"/>
      <c r="F58" s="105">
        <f>SUM(F59:F62)</f>
        <v>0</v>
      </c>
    </row>
    <row r="59" spans="1:6" ht="15">
      <c r="A59" s="76" t="s">
        <v>73</v>
      </c>
      <c r="B59" s="20" t="s">
        <v>74</v>
      </c>
      <c r="C59" s="21" t="s">
        <v>202</v>
      </c>
      <c r="D59" s="37">
        <v>286</v>
      </c>
      <c r="E59" s="22"/>
      <c r="F59" s="78"/>
    </row>
    <row r="60" spans="1:6">
      <c r="A60" s="76">
        <v>5.2</v>
      </c>
      <c r="B60" s="20" t="s">
        <v>75</v>
      </c>
      <c r="C60" s="21" t="s">
        <v>8</v>
      </c>
      <c r="D60" s="29">
        <v>50</v>
      </c>
      <c r="E60" s="22"/>
      <c r="F60" s="78"/>
    </row>
    <row r="61" spans="1:6">
      <c r="A61" s="76">
        <v>5.3</v>
      </c>
      <c r="B61" s="33" t="s">
        <v>76</v>
      </c>
      <c r="C61" s="21" t="s">
        <v>8</v>
      </c>
      <c r="D61" s="37">
        <v>95.75</v>
      </c>
      <c r="E61" s="22"/>
      <c r="F61" s="78"/>
    </row>
    <row r="62" spans="1:6" ht="15">
      <c r="A62" s="76">
        <v>5.4</v>
      </c>
      <c r="B62" s="38" t="s">
        <v>77</v>
      </c>
      <c r="C62" s="21" t="s">
        <v>202</v>
      </c>
      <c r="D62" s="37">
        <v>64.430000000000007</v>
      </c>
      <c r="E62" s="22"/>
      <c r="F62" s="78"/>
    </row>
    <row r="63" spans="1:6" hidden="1">
      <c r="A63" s="83"/>
      <c r="B63" s="24" t="s">
        <v>17</v>
      </c>
      <c r="C63" s="25"/>
      <c r="D63" s="34"/>
      <c r="E63" s="27"/>
      <c r="F63" s="82">
        <f>SUM(F58:F62)</f>
        <v>0</v>
      </c>
    </row>
    <row r="64" spans="1:6">
      <c r="A64" s="103" t="s">
        <v>79</v>
      </c>
      <c r="B64" s="104" t="s">
        <v>80</v>
      </c>
      <c r="C64" s="104"/>
      <c r="D64" s="104"/>
      <c r="E64" s="104"/>
      <c r="F64" s="105">
        <f>SUM(F65)</f>
        <v>0</v>
      </c>
    </row>
    <row r="65" spans="1:6" ht="25.5">
      <c r="A65" s="76" t="s">
        <v>81</v>
      </c>
      <c r="B65" s="36" t="s">
        <v>82</v>
      </c>
      <c r="C65" s="21" t="s">
        <v>202</v>
      </c>
      <c r="D65" s="84">
        <v>95</v>
      </c>
      <c r="E65" s="22"/>
      <c r="F65" s="78"/>
    </row>
    <row r="66" spans="1:6" hidden="1">
      <c r="A66" s="83"/>
      <c r="B66" s="24" t="s">
        <v>17</v>
      </c>
      <c r="C66" s="25"/>
      <c r="D66" s="34"/>
      <c r="E66" s="27"/>
      <c r="F66" s="82">
        <f>SUM(F64:F65)</f>
        <v>0</v>
      </c>
    </row>
    <row r="67" spans="1:6">
      <c r="A67" s="103" t="s">
        <v>83</v>
      </c>
      <c r="B67" s="104" t="s">
        <v>84</v>
      </c>
      <c r="C67" s="104"/>
      <c r="D67" s="104"/>
      <c r="E67" s="104"/>
      <c r="F67" s="105">
        <f>SUM(F68:F73)</f>
        <v>0</v>
      </c>
    </row>
    <row r="68" spans="1:6">
      <c r="A68" s="76" t="s">
        <v>85</v>
      </c>
      <c r="B68" s="35" t="s">
        <v>86</v>
      </c>
      <c r="C68" s="21" t="s">
        <v>11</v>
      </c>
      <c r="D68" s="84">
        <v>3</v>
      </c>
      <c r="E68" s="22"/>
      <c r="F68" s="78"/>
    </row>
    <row r="69" spans="1:6">
      <c r="A69" s="76" t="s">
        <v>87</v>
      </c>
      <c r="B69" s="35" t="s">
        <v>88</v>
      </c>
      <c r="C69" s="21" t="s">
        <v>11</v>
      </c>
      <c r="D69" s="84">
        <v>3</v>
      </c>
      <c r="E69" s="22"/>
      <c r="F69" s="78"/>
    </row>
    <row r="70" spans="1:6" ht="25.5">
      <c r="A70" s="76" t="s">
        <v>89</v>
      </c>
      <c r="B70" s="36" t="s">
        <v>90</v>
      </c>
      <c r="C70" s="21" t="s">
        <v>11</v>
      </c>
      <c r="D70" s="84">
        <v>3</v>
      </c>
      <c r="E70" s="22"/>
      <c r="F70" s="78"/>
    </row>
    <row r="71" spans="1:6" ht="25.5">
      <c r="A71" s="76" t="s">
        <v>91</v>
      </c>
      <c r="B71" s="36" t="s">
        <v>92</v>
      </c>
      <c r="C71" s="21" t="s">
        <v>11</v>
      </c>
      <c r="D71" s="84">
        <v>3</v>
      </c>
      <c r="E71" s="22"/>
      <c r="F71" s="78"/>
    </row>
    <row r="72" spans="1:6">
      <c r="A72" s="76" t="s">
        <v>93</v>
      </c>
      <c r="B72" s="36" t="s">
        <v>95</v>
      </c>
      <c r="C72" s="21" t="s">
        <v>11</v>
      </c>
      <c r="D72" s="84">
        <v>1</v>
      </c>
      <c r="E72" s="22"/>
      <c r="F72" s="78"/>
    </row>
    <row r="73" spans="1:6" ht="25.5">
      <c r="A73" s="76" t="s">
        <v>94</v>
      </c>
      <c r="B73" s="36" t="s">
        <v>96</v>
      </c>
      <c r="C73" s="21" t="s">
        <v>8</v>
      </c>
      <c r="D73" s="84">
        <v>3</v>
      </c>
      <c r="E73" s="22"/>
      <c r="F73" s="78"/>
    </row>
    <row r="74" spans="1:6" hidden="1">
      <c r="A74" s="83"/>
      <c r="B74" s="24" t="s">
        <v>17</v>
      </c>
      <c r="C74" s="25"/>
      <c r="D74" s="39"/>
      <c r="E74" s="27"/>
      <c r="F74" s="82">
        <f>SUM(F67:F73)</f>
        <v>0</v>
      </c>
    </row>
    <row r="75" spans="1:6">
      <c r="A75" s="103" t="s">
        <v>97</v>
      </c>
      <c r="B75" s="104" t="s">
        <v>98</v>
      </c>
      <c r="C75" s="104"/>
      <c r="D75" s="104"/>
      <c r="E75" s="104"/>
      <c r="F75" s="105">
        <f>SUM(F76:F78)</f>
        <v>0</v>
      </c>
    </row>
    <row r="76" spans="1:6" ht="25.5">
      <c r="A76" s="85">
        <v>8.1</v>
      </c>
      <c r="B76" s="36" t="s">
        <v>99</v>
      </c>
      <c r="C76" s="21" t="s">
        <v>202</v>
      </c>
      <c r="D76" s="84">
        <v>21.56</v>
      </c>
      <c r="E76" s="22"/>
      <c r="F76" s="78"/>
    </row>
    <row r="77" spans="1:6" ht="25.5">
      <c r="A77" s="85">
        <v>8.1999999999999993</v>
      </c>
      <c r="B77" s="36" t="s">
        <v>102</v>
      </c>
      <c r="C77" s="21" t="s">
        <v>11</v>
      </c>
      <c r="D77" s="84">
        <v>9</v>
      </c>
      <c r="E77" s="22"/>
      <c r="F77" s="78"/>
    </row>
    <row r="78" spans="1:6" ht="15">
      <c r="A78" s="85">
        <v>8.3000000000000007</v>
      </c>
      <c r="B78" s="36" t="s">
        <v>105</v>
      </c>
      <c r="C78" s="21" t="s">
        <v>202</v>
      </c>
      <c r="D78" s="29">
        <v>64.55</v>
      </c>
      <c r="E78" s="22"/>
      <c r="F78" s="78"/>
    </row>
    <row r="79" spans="1:6" hidden="1">
      <c r="A79" s="83"/>
      <c r="B79" s="24" t="s">
        <v>17</v>
      </c>
      <c r="C79" s="25"/>
      <c r="D79" s="34"/>
      <c r="E79" s="27"/>
      <c r="F79" s="82">
        <f>SUM(F75:F78)</f>
        <v>0</v>
      </c>
    </row>
    <row r="80" spans="1:6">
      <c r="A80" s="103" t="s">
        <v>106</v>
      </c>
      <c r="B80" s="104" t="s">
        <v>107</v>
      </c>
      <c r="C80" s="104"/>
      <c r="D80" s="104"/>
      <c r="E80" s="104"/>
      <c r="F80" s="105">
        <f>SUM(F81:F84)</f>
        <v>0</v>
      </c>
    </row>
    <row r="81" spans="1:6">
      <c r="A81" s="76" t="s">
        <v>108</v>
      </c>
      <c r="B81" s="35" t="s">
        <v>109</v>
      </c>
      <c r="C81" s="21" t="s">
        <v>8</v>
      </c>
      <c r="D81" s="29">
        <v>37</v>
      </c>
      <c r="E81" s="22"/>
      <c r="F81" s="78"/>
    </row>
    <row r="82" spans="1:6" ht="15">
      <c r="A82" s="76" t="s">
        <v>110</v>
      </c>
      <c r="B82" s="36" t="s">
        <v>111</v>
      </c>
      <c r="C82" s="21" t="s">
        <v>202</v>
      </c>
      <c r="D82" s="29">
        <v>45.6</v>
      </c>
      <c r="E82" s="22"/>
      <c r="F82" s="78"/>
    </row>
    <row r="83" spans="1:6" ht="25.5">
      <c r="A83" s="76" t="s">
        <v>112</v>
      </c>
      <c r="B83" s="40" t="s">
        <v>113</v>
      </c>
      <c r="C83" s="41" t="s">
        <v>36</v>
      </c>
      <c r="D83" s="29">
        <v>145</v>
      </c>
      <c r="E83" s="22"/>
      <c r="F83" s="78"/>
    </row>
    <row r="84" spans="1:6" ht="25.5">
      <c r="A84" s="76" t="s">
        <v>114</v>
      </c>
      <c r="B84" s="40" t="s">
        <v>116</v>
      </c>
      <c r="C84" s="21" t="s">
        <v>202</v>
      </c>
      <c r="D84" s="29">
        <v>12.88</v>
      </c>
      <c r="E84" s="22"/>
      <c r="F84" s="78"/>
    </row>
    <row r="85" spans="1:6" hidden="1">
      <c r="A85" s="83"/>
      <c r="B85" s="24" t="s">
        <v>17</v>
      </c>
      <c r="C85" s="25"/>
      <c r="D85" s="34"/>
      <c r="E85" s="27"/>
      <c r="F85" s="82">
        <f>SUM(F80:F84)</f>
        <v>0</v>
      </c>
    </row>
    <row r="86" spans="1:6">
      <c r="A86" s="103" t="s">
        <v>117</v>
      </c>
      <c r="B86" s="104" t="s">
        <v>118</v>
      </c>
      <c r="C86" s="104"/>
      <c r="D86" s="104"/>
      <c r="E86" s="104"/>
      <c r="F86" s="105">
        <f>SUM(F87:F92)</f>
        <v>0</v>
      </c>
    </row>
    <row r="87" spans="1:6">
      <c r="A87" s="76" t="s">
        <v>119</v>
      </c>
      <c r="B87" s="35" t="s">
        <v>120</v>
      </c>
      <c r="C87" s="21" t="s">
        <v>8</v>
      </c>
      <c r="D87" s="29">
        <v>85</v>
      </c>
      <c r="E87" s="22"/>
      <c r="F87" s="78"/>
    </row>
    <row r="88" spans="1:6" ht="15">
      <c r="A88" s="76" t="s">
        <v>121</v>
      </c>
      <c r="B88" s="35" t="s">
        <v>122</v>
      </c>
      <c r="C88" s="21" t="s">
        <v>202</v>
      </c>
      <c r="D88" s="29">
        <v>375.27</v>
      </c>
      <c r="E88" s="22"/>
      <c r="F88" s="78"/>
    </row>
    <row r="89" spans="1:6" ht="15">
      <c r="A89" s="76" t="s">
        <v>123</v>
      </c>
      <c r="B89" s="35" t="s">
        <v>126</v>
      </c>
      <c r="C89" s="21" t="s">
        <v>202</v>
      </c>
      <c r="D89" s="29">
        <v>58.88</v>
      </c>
      <c r="E89" s="22"/>
      <c r="F89" s="78"/>
    </row>
    <row r="90" spans="1:6" ht="15">
      <c r="A90" s="76" t="s">
        <v>124</v>
      </c>
      <c r="B90" s="35" t="s">
        <v>128</v>
      </c>
      <c r="C90" s="21" t="s">
        <v>202</v>
      </c>
      <c r="D90" s="29">
        <v>11.34</v>
      </c>
      <c r="E90" s="22"/>
      <c r="F90" s="78"/>
    </row>
    <row r="91" spans="1:6">
      <c r="A91" s="76" t="s">
        <v>125</v>
      </c>
      <c r="B91" s="35" t="s">
        <v>129</v>
      </c>
      <c r="C91" s="21" t="s">
        <v>8</v>
      </c>
      <c r="D91" s="29">
        <v>85</v>
      </c>
      <c r="E91" s="22"/>
      <c r="F91" s="78"/>
    </row>
    <row r="92" spans="1:6" ht="15">
      <c r="A92" s="76" t="s">
        <v>127</v>
      </c>
      <c r="B92" s="35" t="s">
        <v>130</v>
      </c>
      <c r="C92" s="21" t="s">
        <v>202</v>
      </c>
      <c r="D92" s="29">
        <v>375.27</v>
      </c>
      <c r="E92" s="22"/>
      <c r="F92" s="78"/>
    </row>
    <row r="93" spans="1:6" hidden="1">
      <c r="A93" s="83"/>
      <c r="B93" s="24" t="s">
        <v>17</v>
      </c>
      <c r="C93" s="25"/>
      <c r="D93" s="34"/>
      <c r="E93" s="27"/>
      <c r="F93" s="82">
        <f>SUM(F86:F92)</f>
        <v>0</v>
      </c>
    </row>
    <row r="94" spans="1:6">
      <c r="A94" s="103" t="s">
        <v>135</v>
      </c>
      <c r="B94" s="104" t="s">
        <v>136</v>
      </c>
      <c r="C94" s="104"/>
      <c r="D94" s="104"/>
      <c r="E94" s="104"/>
      <c r="F94" s="105">
        <f>SUM(F95)</f>
        <v>0</v>
      </c>
    </row>
    <row r="95" spans="1:6" ht="15">
      <c r="A95" s="85">
        <v>12.1</v>
      </c>
      <c r="B95" s="42" t="s">
        <v>104</v>
      </c>
      <c r="C95" s="21" t="s">
        <v>202</v>
      </c>
      <c r="D95" s="29">
        <v>6</v>
      </c>
      <c r="E95" s="22"/>
      <c r="F95" s="78"/>
    </row>
    <row r="96" spans="1:6" hidden="1">
      <c r="A96" s="83"/>
      <c r="B96" s="24" t="s">
        <v>17</v>
      </c>
      <c r="C96" s="25"/>
      <c r="D96" s="43"/>
      <c r="E96" s="44"/>
      <c r="F96" s="86">
        <f>SUM(F94:F95)</f>
        <v>0</v>
      </c>
    </row>
    <row r="97" spans="1:6" hidden="1">
      <c r="A97" s="87"/>
      <c r="B97" s="4" t="s">
        <v>139</v>
      </c>
      <c r="C97" s="4"/>
      <c r="D97" s="10"/>
      <c r="E97" s="5"/>
      <c r="F97" s="88"/>
    </row>
    <row r="98" spans="1:6">
      <c r="A98" s="103" t="s">
        <v>140</v>
      </c>
      <c r="B98" s="104" t="s">
        <v>141</v>
      </c>
      <c r="C98" s="104"/>
      <c r="D98" s="104"/>
      <c r="E98" s="104"/>
      <c r="F98" s="105">
        <f>SUM(F99:F101)</f>
        <v>0</v>
      </c>
    </row>
    <row r="99" spans="1:6">
      <c r="A99" s="76">
        <v>13.1</v>
      </c>
      <c r="B99" s="36" t="s">
        <v>142</v>
      </c>
      <c r="C99" s="21" t="s">
        <v>8</v>
      </c>
      <c r="D99" s="10">
        <v>16.7</v>
      </c>
      <c r="E99" s="45"/>
      <c r="F99" s="88"/>
    </row>
    <row r="100" spans="1:6" ht="25.5">
      <c r="A100" s="76">
        <v>13.2</v>
      </c>
      <c r="B100" s="36" t="s">
        <v>143</v>
      </c>
      <c r="C100" s="21" t="s">
        <v>8</v>
      </c>
      <c r="D100" s="10">
        <v>6</v>
      </c>
      <c r="E100" s="45"/>
      <c r="F100" s="88"/>
    </row>
    <row r="101" spans="1:6">
      <c r="A101" s="76">
        <v>13.3</v>
      </c>
      <c r="B101" s="36" t="s">
        <v>144</v>
      </c>
      <c r="C101" s="21" t="s">
        <v>11</v>
      </c>
      <c r="D101" s="10">
        <v>2</v>
      </c>
      <c r="E101" s="45"/>
      <c r="F101" s="78"/>
    </row>
    <row r="102" spans="1:6" hidden="1">
      <c r="A102" s="79"/>
      <c r="B102" s="24" t="s">
        <v>17</v>
      </c>
      <c r="C102" s="25"/>
      <c r="D102" s="43"/>
      <c r="E102" s="44"/>
      <c r="F102" s="86">
        <f>SUM(F99:F101)</f>
        <v>0</v>
      </c>
    </row>
    <row r="103" spans="1:6">
      <c r="A103" s="103" t="s">
        <v>145</v>
      </c>
      <c r="B103" s="104" t="s">
        <v>146</v>
      </c>
      <c r="C103" s="104"/>
      <c r="D103" s="104"/>
      <c r="E103" s="104"/>
      <c r="F103" s="105">
        <f>SUM(F104)</f>
        <v>0</v>
      </c>
    </row>
    <row r="104" spans="1:6">
      <c r="A104" s="76" t="s">
        <v>147</v>
      </c>
      <c r="B104" s="36" t="s">
        <v>148</v>
      </c>
      <c r="C104" s="21" t="s">
        <v>8</v>
      </c>
      <c r="D104" s="10">
        <v>356</v>
      </c>
      <c r="E104" s="45"/>
      <c r="F104" s="88"/>
    </row>
    <row r="105" spans="1:6" hidden="1">
      <c r="A105" s="79"/>
      <c r="B105" s="46" t="s">
        <v>17</v>
      </c>
      <c r="C105" s="25"/>
      <c r="D105" s="43"/>
      <c r="E105" s="44"/>
      <c r="F105" s="86">
        <f>SUM(F103:F104)</f>
        <v>0</v>
      </c>
    </row>
    <row r="106" spans="1:6">
      <c r="A106" s="103" t="s">
        <v>149</v>
      </c>
      <c r="B106" s="104" t="s">
        <v>150</v>
      </c>
      <c r="C106" s="104"/>
      <c r="D106" s="104"/>
      <c r="E106" s="104"/>
      <c r="F106" s="105">
        <f>SUM(F107:F111)</f>
        <v>0</v>
      </c>
    </row>
    <row r="107" spans="1:6">
      <c r="A107" s="76" t="s">
        <v>137</v>
      </c>
      <c r="B107" s="36" t="s">
        <v>151</v>
      </c>
      <c r="C107" s="21" t="s">
        <v>11</v>
      </c>
      <c r="D107" s="10">
        <v>12</v>
      </c>
      <c r="E107" s="45"/>
      <c r="F107" s="88"/>
    </row>
    <row r="108" spans="1:6" ht="25.5">
      <c r="A108" s="76" t="s">
        <v>138</v>
      </c>
      <c r="B108" s="36" t="s">
        <v>152</v>
      </c>
      <c r="C108" s="21" t="s">
        <v>11</v>
      </c>
      <c r="D108" s="10">
        <v>3</v>
      </c>
      <c r="E108" s="45"/>
      <c r="F108" s="88"/>
    </row>
    <row r="109" spans="1:6" ht="25.5">
      <c r="A109" s="76" t="s">
        <v>153</v>
      </c>
      <c r="B109" s="36" t="s">
        <v>154</v>
      </c>
      <c r="C109" s="21" t="s">
        <v>11</v>
      </c>
      <c r="D109" s="10">
        <v>9</v>
      </c>
      <c r="E109" s="45"/>
      <c r="F109" s="88"/>
    </row>
    <row r="110" spans="1:6" ht="25.5">
      <c r="A110" s="76" t="s">
        <v>155</v>
      </c>
      <c r="B110" s="36" t="s">
        <v>157</v>
      </c>
      <c r="C110" s="21" t="s">
        <v>11</v>
      </c>
      <c r="D110" s="10">
        <v>3</v>
      </c>
      <c r="E110" s="45"/>
      <c r="F110" s="88"/>
    </row>
    <row r="111" spans="1:6">
      <c r="A111" s="76" t="s">
        <v>156</v>
      </c>
      <c r="B111" s="36" t="s">
        <v>158</v>
      </c>
      <c r="C111" s="21" t="s">
        <v>159</v>
      </c>
      <c r="D111" s="10">
        <v>12</v>
      </c>
      <c r="E111" s="45"/>
      <c r="F111" s="88"/>
    </row>
    <row r="112" spans="1:6" hidden="1">
      <c r="A112" s="79"/>
      <c r="B112" s="24" t="s">
        <v>17</v>
      </c>
      <c r="C112" s="25"/>
      <c r="D112" s="47"/>
      <c r="E112" s="44"/>
      <c r="F112" s="86">
        <f>SUM(F107:F111)</f>
        <v>0</v>
      </c>
    </row>
    <row r="113" spans="1:6" hidden="1">
      <c r="A113" s="89" t="s">
        <v>160</v>
      </c>
      <c r="B113" s="28" t="s">
        <v>161</v>
      </c>
      <c r="C113" s="28"/>
      <c r="D113" s="10"/>
      <c r="E113" s="48"/>
      <c r="F113" s="88"/>
    </row>
    <row r="114" spans="1:6" hidden="1">
      <c r="A114" s="79"/>
      <c r="B114" s="24" t="s">
        <v>17</v>
      </c>
      <c r="C114" s="25"/>
      <c r="D114" s="43"/>
      <c r="E114" s="44"/>
      <c r="F114" s="86"/>
    </row>
    <row r="115" spans="1:6" hidden="1">
      <c r="A115" s="89" t="s">
        <v>162</v>
      </c>
      <c r="B115" s="28" t="s">
        <v>163</v>
      </c>
      <c r="C115" s="28"/>
      <c r="D115" s="10"/>
      <c r="E115" s="48"/>
      <c r="F115" s="88"/>
    </row>
    <row r="116" spans="1:6" hidden="1">
      <c r="A116" s="79"/>
      <c r="B116" s="24" t="s">
        <v>17</v>
      </c>
      <c r="C116" s="25"/>
      <c r="D116" s="10"/>
      <c r="E116" s="44"/>
      <c r="F116" s="88">
        <f>E116*D116</f>
        <v>0</v>
      </c>
    </row>
    <row r="117" spans="1:6" hidden="1">
      <c r="A117" s="89" t="s">
        <v>164</v>
      </c>
      <c r="B117" s="28" t="s">
        <v>165</v>
      </c>
      <c r="C117" s="28"/>
      <c r="D117" s="10"/>
      <c r="E117" s="48"/>
      <c r="F117" s="88"/>
    </row>
    <row r="118" spans="1:6" hidden="1">
      <c r="A118" s="79"/>
      <c r="B118" s="24" t="s">
        <v>17</v>
      </c>
      <c r="C118" s="25"/>
      <c r="D118" s="10"/>
      <c r="E118" s="44"/>
      <c r="F118" s="88">
        <f>E118*D118</f>
        <v>0</v>
      </c>
    </row>
    <row r="119" spans="1:6">
      <c r="A119" s="103" t="s">
        <v>166</v>
      </c>
      <c r="B119" s="104" t="s">
        <v>167</v>
      </c>
      <c r="C119" s="104"/>
      <c r="D119" s="104"/>
      <c r="E119" s="104"/>
      <c r="F119" s="105">
        <f>SUM(F120:F122)</f>
        <v>0</v>
      </c>
    </row>
    <row r="120" spans="1:6" ht="25.5">
      <c r="A120" s="76">
        <v>19.100000000000001</v>
      </c>
      <c r="B120" s="36" t="s">
        <v>168</v>
      </c>
      <c r="C120" s="21"/>
      <c r="D120" s="10">
        <v>3</v>
      </c>
      <c r="E120" s="45"/>
      <c r="F120" s="88"/>
    </row>
    <row r="121" spans="1:6" ht="25.5">
      <c r="A121" s="76">
        <v>19.2</v>
      </c>
      <c r="B121" s="36" t="s">
        <v>169</v>
      </c>
      <c r="C121" s="21"/>
      <c r="D121" s="10">
        <v>20</v>
      </c>
      <c r="E121" s="45"/>
      <c r="F121" s="88"/>
    </row>
    <row r="122" spans="1:6">
      <c r="A122" s="76">
        <v>19.3</v>
      </c>
      <c r="B122" s="36" t="s">
        <v>170</v>
      </c>
      <c r="C122" s="21"/>
      <c r="D122" s="10">
        <v>12</v>
      </c>
      <c r="E122" s="45"/>
      <c r="F122" s="88"/>
    </row>
    <row r="123" spans="1:6" hidden="1">
      <c r="A123" s="79"/>
      <c r="B123" s="46" t="s">
        <v>17</v>
      </c>
      <c r="C123" s="25"/>
      <c r="D123" s="43"/>
      <c r="E123" s="44"/>
      <c r="F123" s="86">
        <f>SUM(F120:F122)</f>
        <v>0</v>
      </c>
    </row>
    <row r="124" spans="1:6">
      <c r="A124" s="103" t="s">
        <v>171</v>
      </c>
      <c r="B124" s="104" t="s">
        <v>172</v>
      </c>
      <c r="C124" s="104"/>
      <c r="D124" s="104"/>
      <c r="E124" s="104"/>
      <c r="F124" s="105">
        <f>SUM(F125:F127)</f>
        <v>0</v>
      </c>
    </row>
    <row r="125" spans="1:6" ht="25.5">
      <c r="A125" s="76">
        <v>20.100000000000001</v>
      </c>
      <c r="B125" s="36" t="s">
        <v>173</v>
      </c>
      <c r="C125" s="21" t="s">
        <v>11</v>
      </c>
      <c r="D125" s="10">
        <v>15</v>
      </c>
      <c r="E125" s="45"/>
      <c r="F125" s="88"/>
    </row>
    <row r="126" spans="1:6">
      <c r="A126" s="76">
        <v>20.2</v>
      </c>
      <c r="B126" s="36" t="s">
        <v>174</v>
      </c>
      <c r="C126" s="21" t="s">
        <v>11</v>
      </c>
      <c r="D126" s="10">
        <v>15</v>
      </c>
      <c r="E126" s="45"/>
      <c r="F126" s="88"/>
    </row>
    <row r="127" spans="1:6">
      <c r="A127" s="76">
        <v>20.3</v>
      </c>
      <c r="B127" s="36" t="s">
        <v>175</v>
      </c>
      <c r="C127" s="21" t="s">
        <v>11</v>
      </c>
      <c r="D127" s="10">
        <v>15</v>
      </c>
      <c r="E127" s="45"/>
      <c r="F127" s="88"/>
    </row>
    <row r="128" spans="1:6" hidden="1">
      <c r="A128" s="79"/>
      <c r="B128" s="46" t="s">
        <v>17</v>
      </c>
      <c r="C128" s="25"/>
      <c r="D128" s="43"/>
      <c r="E128" s="44"/>
      <c r="F128" s="86">
        <f>SUM(F124:F127)</f>
        <v>0</v>
      </c>
    </row>
    <row r="129" spans="1:6" ht="25.5">
      <c r="A129" s="103" t="s">
        <v>176</v>
      </c>
      <c r="B129" s="104" t="s">
        <v>177</v>
      </c>
      <c r="C129" s="104"/>
      <c r="D129" s="104"/>
      <c r="E129" s="104"/>
      <c r="F129" s="105">
        <f>SUM(F130:F131)</f>
        <v>0</v>
      </c>
    </row>
    <row r="130" spans="1:6" ht="25.5">
      <c r="A130" s="76" t="s">
        <v>178</v>
      </c>
      <c r="B130" s="36" t="s">
        <v>179</v>
      </c>
      <c r="C130" s="21"/>
      <c r="D130" s="10">
        <v>256</v>
      </c>
      <c r="E130" s="45"/>
      <c r="F130" s="88"/>
    </row>
    <row r="131" spans="1:6">
      <c r="A131" s="76" t="s">
        <v>180</v>
      </c>
      <c r="B131" s="36" t="s">
        <v>181</v>
      </c>
      <c r="C131" s="21" t="s">
        <v>8</v>
      </c>
      <c r="D131" s="10">
        <v>256</v>
      </c>
      <c r="E131" s="45"/>
      <c r="F131" s="88"/>
    </row>
    <row r="132" spans="1:6" hidden="1">
      <c r="A132" s="79"/>
      <c r="B132" s="46" t="s">
        <v>17</v>
      </c>
      <c r="C132" s="25"/>
      <c r="D132" s="43"/>
      <c r="E132" s="44"/>
      <c r="F132" s="86">
        <f>SUM(F130:F131)</f>
        <v>0</v>
      </c>
    </row>
    <row r="133" spans="1:6">
      <c r="A133" s="103" t="s">
        <v>182</v>
      </c>
      <c r="B133" s="104" t="s">
        <v>183</v>
      </c>
      <c r="C133" s="104"/>
      <c r="D133" s="104"/>
      <c r="E133" s="104"/>
      <c r="F133" s="105">
        <f>SUM(F134:F137)</f>
        <v>0</v>
      </c>
    </row>
    <row r="134" spans="1:6" ht="25.5">
      <c r="A134" s="76" t="s">
        <v>184</v>
      </c>
      <c r="B134" s="36" t="s">
        <v>185</v>
      </c>
      <c r="C134" s="21" t="s">
        <v>11</v>
      </c>
      <c r="D134" s="10">
        <v>15</v>
      </c>
      <c r="E134" s="45"/>
      <c r="F134" s="88"/>
    </row>
    <row r="135" spans="1:6">
      <c r="A135" s="76">
        <v>22.2</v>
      </c>
      <c r="B135" s="36" t="s">
        <v>186</v>
      </c>
      <c r="C135" s="21" t="s">
        <v>8</v>
      </c>
      <c r="D135" s="10">
        <v>294</v>
      </c>
      <c r="E135" s="45"/>
      <c r="F135" s="88"/>
    </row>
    <row r="136" spans="1:6">
      <c r="A136" s="76">
        <v>22.3</v>
      </c>
      <c r="B136" s="36" t="s">
        <v>187</v>
      </c>
      <c r="C136" s="21" t="s">
        <v>11</v>
      </c>
      <c r="D136" s="10">
        <v>4</v>
      </c>
      <c r="E136" s="45"/>
      <c r="F136" s="88"/>
    </row>
    <row r="137" spans="1:6" ht="25.5">
      <c r="A137" s="76">
        <v>22.4</v>
      </c>
      <c r="B137" s="36" t="s">
        <v>188</v>
      </c>
      <c r="C137" s="21" t="s">
        <v>11</v>
      </c>
      <c r="D137" s="10">
        <v>1</v>
      </c>
      <c r="E137" s="45"/>
      <c r="F137" s="88"/>
    </row>
    <row r="138" spans="1:6" hidden="1">
      <c r="A138" s="79"/>
      <c r="B138" s="46" t="s">
        <v>17</v>
      </c>
      <c r="C138" s="25"/>
      <c r="D138" s="43"/>
      <c r="E138" s="44"/>
      <c r="F138" s="86">
        <f>SUM(F134:F137)</f>
        <v>0</v>
      </c>
    </row>
    <row r="139" spans="1:6" hidden="1">
      <c r="A139" s="89" t="s">
        <v>189</v>
      </c>
      <c r="B139" s="28" t="s">
        <v>190</v>
      </c>
      <c r="C139" s="28"/>
      <c r="D139" s="10"/>
      <c r="E139" s="48"/>
      <c r="F139" s="88"/>
    </row>
    <row r="140" spans="1:6" hidden="1">
      <c r="A140" s="79"/>
      <c r="B140" s="46" t="s">
        <v>17</v>
      </c>
      <c r="C140" s="25"/>
      <c r="D140" s="10"/>
      <c r="E140" s="44"/>
      <c r="F140" s="88">
        <f>E140*D140</f>
        <v>0</v>
      </c>
    </row>
    <row r="141" spans="1:6" hidden="1">
      <c r="A141" s="89" t="s">
        <v>191</v>
      </c>
      <c r="B141" s="28" t="s">
        <v>192</v>
      </c>
      <c r="C141" s="28"/>
      <c r="D141" s="10"/>
      <c r="E141" s="48"/>
      <c r="F141" s="88"/>
    </row>
    <row r="142" spans="1:6" hidden="1">
      <c r="A142" s="79"/>
      <c r="B142" s="46" t="s">
        <v>17</v>
      </c>
      <c r="C142" s="25"/>
      <c r="D142" s="43"/>
      <c r="E142" s="44"/>
      <c r="F142" s="86"/>
    </row>
    <row r="143" spans="1:6">
      <c r="A143" s="103" t="s">
        <v>189</v>
      </c>
      <c r="B143" s="104" t="s">
        <v>193</v>
      </c>
      <c r="C143" s="104"/>
      <c r="D143" s="104"/>
      <c r="E143" s="104"/>
      <c r="F143" s="105">
        <f>SUM(F144)</f>
        <v>0</v>
      </c>
    </row>
    <row r="144" spans="1:6">
      <c r="A144" s="76">
        <v>23.1</v>
      </c>
      <c r="B144" s="36" t="s">
        <v>194</v>
      </c>
      <c r="C144" s="21" t="s">
        <v>11</v>
      </c>
      <c r="D144" s="10">
        <v>3</v>
      </c>
      <c r="E144" s="45"/>
      <c r="F144" s="88"/>
    </row>
    <row r="145" spans="1:9" hidden="1">
      <c r="A145" s="79"/>
      <c r="B145" s="46" t="s">
        <v>17</v>
      </c>
      <c r="C145" s="25"/>
      <c r="D145" s="43"/>
      <c r="E145" s="44"/>
      <c r="F145" s="86">
        <f>SUM(F144)</f>
        <v>0</v>
      </c>
    </row>
    <row r="146" spans="1:9" hidden="1">
      <c r="A146" s="79"/>
      <c r="B146" s="46" t="s">
        <v>17</v>
      </c>
      <c r="C146" s="25"/>
      <c r="D146" s="47"/>
      <c r="E146" s="44"/>
      <c r="F146" s="86" t="e">
        <f>SUM(#REF!)</f>
        <v>#REF!</v>
      </c>
    </row>
    <row r="147" spans="1:9" hidden="1">
      <c r="A147" s="90"/>
      <c r="B147" s="6" t="s">
        <v>195</v>
      </c>
      <c r="C147" s="6"/>
      <c r="D147" s="10"/>
      <c r="E147" s="7"/>
      <c r="F147" s="86" t="e">
        <f>#REF!*0.11</f>
        <v>#REF!</v>
      </c>
    </row>
    <row r="148" spans="1:9" hidden="1">
      <c r="A148" s="90"/>
      <c r="B148" s="6" t="s">
        <v>196</v>
      </c>
      <c r="C148" s="6"/>
      <c r="D148" s="10"/>
      <c r="E148" s="7"/>
      <c r="F148" s="86" t="e">
        <f>SUM(F147:F147)</f>
        <v>#REF!</v>
      </c>
    </row>
    <row r="149" spans="1:9" hidden="1">
      <c r="A149" s="90"/>
      <c r="B149" s="6"/>
      <c r="C149" s="6"/>
      <c r="D149" s="10"/>
      <c r="E149" s="7"/>
      <c r="F149" s="88"/>
    </row>
    <row r="150" spans="1:9">
      <c r="A150" s="103">
        <v>24</v>
      </c>
      <c r="B150" s="104" t="s">
        <v>197</v>
      </c>
      <c r="C150" s="104"/>
      <c r="D150" s="104"/>
      <c r="E150" s="104"/>
      <c r="F150" s="105">
        <f>SUM(F151:F153)</f>
        <v>0</v>
      </c>
    </row>
    <row r="151" spans="1:9" ht="25.5">
      <c r="A151" s="76">
        <v>24.1</v>
      </c>
      <c r="B151" s="42" t="s">
        <v>198</v>
      </c>
      <c r="C151" s="21" t="s">
        <v>11</v>
      </c>
      <c r="D151" s="49">
        <v>9</v>
      </c>
      <c r="E151" s="50"/>
      <c r="F151" s="88"/>
    </row>
    <row r="152" spans="1:9" ht="25.5">
      <c r="A152" s="76">
        <v>24.2</v>
      </c>
      <c r="B152" s="42" t="s">
        <v>199</v>
      </c>
      <c r="C152" s="21" t="s">
        <v>11</v>
      </c>
      <c r="D152" s="49">
        <v>3</v>
      </c>
      <c r="E152" s="50"/>
      <c r="F152" s="88"/>
    </row>
    <row r="153" spans="1:9">
      <c r="A153" s="76">
        <v>24.3</v>
      </c>
      <c r="B153" s="42" t="s">
        <v>200</v>
      </c>
      <c r="C153" s="21" t="s">
        <v>11</v>
      </c>
      <c r="D153" s="49">
        <v>5</v>
      </c>
      <c r="E153" s="50"/>
      <c r="F153" s="88"/>
    </row>
    <row r="154" spans="1:9" hidden="1">
      <c r="A154" s="79"/>
      <c r="B154" s="24" t="s">
        <v>17</v>
      </c>
      <c r="C154" s="25"/>
      <c r="D154" s="47"/>
      <c r="E154" s="44"/>
      <c r="F154" s="86">
        <f>SUM(F151:F153)</f>
        <v>0</v>
      </c>
    </row>
    <row r="155" spans="1:9" hidden="1">
      <c r="A155" s="79"/>
      <c r="B155" s="24" t="s">
        <v>17</v>
      </c>
      <c r="C155" s="25"/>
      <c r="D155" s="43"/>
      <c r="E155" s="44"/>
      <c r="F155" s="91">
        <v>0</v>
      </c>
    </row>
    <row r="156" spans="1:9" ht="23.25" customHeight="1" thickBot="1">
      <c r="A156" s="144" t="s">
        <v>222</v>
      </c>
      <c r="B156" s="145"/>
      <c r="C156" s="145"/>
      <c r="D156" s="145"/>
      <c r="E156" s="146"/>
      <c r="F156" s="106">
        <f>+F150+F143+F133+F129+F124+F119+F106+F103+F98+F94+F86+F80+F75+F67+F64+F58+F53+F43+F31+F11</f>
        <v>0</v>
      </c>
      <c r="G156" s="101"/>
      <c r="H156" s="101"/>
      <c r="I156" s="101"/>
    </row>
    <row r="157" spans="1:9" ht="39" customHeight="1" thickBot="1">
      <c r="A157" s="142" t="s">
        <v>279</v>
      </c>
      <c r="B157" s="143"/>
      <c r="C157" s="143"/>
      <c r="D157" s="143"/>
      <c r="E157" s="143"/>
      <c r="F157" s="142"/>
      <c r="G157" s="143"/>
      <c r="H157" s="143"/>
      <c r="I157" s="143"/>
    </row>
    <row r="158" spans="1:9" ht="14.25" thickTop="1" thickBot="1">
      <c r="A158" s="107" t="s">
        <v>0</v>
      </c>
      <c r="B158" s="107" t="s">
        <v>1</v>
      </c>
      <c r="C158" s="107" t="s">
        <v>204</v>
      </c>
      <c r="D158" s="107" t="s">
        <v>201</v>
      </c>
      <c r="E158" s="107" t="s">
        <v>221</v>
      </c>
      <c r="F158" s="107" t="s">
        <v>220</v>
      </c>
      <c r="G158" s="101"/>
      <c r="H158" s="101"/>
      <c r="I158" s="101"/>
    </row>
    <row r="159" spans="1:9" ht="13.5" hidden="1" thickTop="1">
      <c r="A159" s="71" t="s">
        <v>205</v>
      </c>
      <c r="B159" s="72"/>
      <c r="C159" s="72"/>
      <c r="D159" s="72"/>
      <c r="E159" s="72"/>
      <c r="F159" s="73"/>
    </row>
    <row r="160" spans="1:9" ht="13.5" thickTop="1">
      <c r="A160" s="103">
        <v>25</v>
      </c>
      <c r="B160" s="104" t="s">
        <v>3</v>
      </c>
      <c r="C160" s="104"/>
      <c r="D160" s="104"/>
      <c r="E160" s="104"/>
      <c r="F160" s="105">
        <f>SUM(F161:F167)</f>
        <v>0</v>
      </c>
    </row>
    <row r="161" spans="1:6" ht="15">
      <c r="A161" s="85">
        <v>25.1</v>
      </c>
      <c r="B161" s="3" t="s">
        <v>5</v>
      </c>
      <c r="C161" s="2" t="s">
        <v>202</v>
      </c>
      <c r="D161" s="11">
        <v>653</v>
      </c>
      <c r="E161" s="15"/>
      <c r="F161" s="92"/>
    </row>
    <row r="162" spans="1:6" ht="15">
      <c r="A162" s="85">
        <v>25.2</v>
      </c>
      <c r="B162" s="3" t="s">
        <v>6</v>
      </c>
      <c r="C162" s="2" t="s">
        <v>202</v>
      </c>
      <c r="D162" s="11">
        <v>27</v>
      </c>
      <c r="E162" s="15"/>
      <c r="F162" s="92"/>
    </row>
    <row r="163" spans="1:6">
      <c r="A163" s="85">
        <v>25.3</v>
      </c>
      <c r="B163" s="3" t="s">
        <v>7</v>
      </c>
      <c r="C163" s="2" t="s">
        <v>8</v>
      </c>
      <c r="D163" s="11">
        <v>23.73</v>
      </c>
      <c r="E163" s="15"/>
      <c r="F163" s="92"/>
    </row>
    <row r="164" spans="1:6" ht="15">
      <c r="A164" s="85">
        <v>25.4</v>
      </c>
      <c r="B164" s="3" t="s">
        <v>9</v>
      </c>
      <c r="C164" s="2" t="s">
        <v>202</v>
      </c>
      <c r="D164" s="11">
        <v>280.45</v>
      </c>
      <c r="E164" s="15"/>
      <c r="F164" s="92"/>
    </row>
    <row r="165" spans="1:6">
      <c r="A165" s="85">
        <v>25.5</v>
      </c>
      <c r="B165" s="3" t="s">
        <v>10</v>
      </c>
      <c r="C165" s="2" t="s">
        <v>11</v>
      </c>
      <c r="D165" s="11">
        <v>24</v>
      </c>
      <c r="E165" s="15"/>
      <c r="F165" s="92"/>
    </row>
    <row r="166" spans="1:6">
      <c r="A166" s="85">
        <v>25.6</v>
      </c>
      <c r="B166" s="3" t="s">
        <v>13</v>
      </c>
      <c r="C166" s="2" t="s">
        <v>14</v>
      </c>
      <c r="D166" s="11">
        <v>65.2</v>
      </c>
      <c r="E166" s="15"/>
      <c r="F166" s="92"/>
    </row>
    <row r="167" spans="1:6" ht="25.5">
      <c r="A167" s="85">
        <v>25.7</v>
      </c>
      <c r="B167" s="3" t="s">
        <v>15</v>
      </c>
      <c r="C167" s="2" t="s">
        <v>228</v>
      </c>
      <c r="D167" s="51">
        <v>53</v>
      </c>
      <c r="E167" s="15"/>
      <c r="F167" s="92"/>
    </row>
    <row r="168" spans="1:6">
      <c r="A168" s="85">
        <v>25.8</v>
      </c>
      <c r="B168" s="3" t="s">
        <v>16</v>
      </c>
      <c r="C168" s="2" t="s">
        <v>11</v>
      </c>
      <c r="D168" s="52">
        <v>50</v>
      </c>
      <c r="E168" s="15"/>
      <c r="F168" s="92"/>
    </row>
    <row r="169" spans="1:6" hidden="1">
      <c r="A169" s="85">
        <v>25.9</v>
      </c>
      <c r="B169" s="13" t="s">
        <v>17</v>
      </c>
      <c r="C169" s="17"/>
      <c r="D169" s="53"/>
      <c r="E169" s="18"/>
      <c r="F169" s="93">
        <f>SUM(F161:F168)</f>
        <v>0</v>
      </c>
    </row>
    <row r="170" spans="1:6">
      <c r="A170" s="103">
        <v>26</v>
      </c>
      <c r="B170" s="104" t="s">
        <v>19</v>
      </c>
      <c r="C170" s="104"/>
      <c r="D170" s="104"/>
      <c r="E170" s="104"/>
      <c r="F170" s="105">
        <f>SUM(F171:F172)</f>
        <v>0</v>
      </c>
    </row>
    <row r="171" spans="1:6" ht="15">
      <c r="A171" s="85">
        <v>26.1</v>
      </c>
      <c r="B171" s="33" t="s">
        <v>23</v>
      </c>
      <c r="C171" s="2" t="s">
        <v>202</v>
      </c>
      <c r="D171" s="11">
        <v>653</v>
      </c>
      <c r="E171" s="15"/>
      <c r="F171" s="92"/>
    </row>
    <row r="172" spans="1:6" ht="15">
      <c r="A172" s="85">
        <v>26.2</v>
      </c>
      <c r="B172" s="33" t="s">
        <v>33</v>
      </c>
      <c r="C172" s="2" t="s">
        <v>202</v>
      </c>
      <c r="D172" s="94">
        <v>50.32</v>
      </c>
      <c r="E172" s="15"/>
      <c r="F172" s="92"/>
    </row>
    <row r="173" spans="1:6" hidden="1">
      <c r="A173" s="85">
        <v>26.3</v>
      </c>
      <c r="B173" s="13" t="s">
        <v>17</v>
      </c>
      <c r="C173" s="17"/>
      <c r="D173" s="11"/>
      <c r="E173" s="18"/>
      <c r="F173" s="75">
        <f>SUM(F170:F172)</f>
        <v>0</v>
      </c>
    </row>
    <row r="174" spans="1:6">
      <c r="A174" s="103">
        <v>27</v>
      </c>
      <c r="B174" s="104" t="s">
        <v>43</v>
      </c>
      <c r="C174" s="104"/>
      <c r="D174" s="104"/>
      <c r="E174" s="104"/>
      <c r="F174" s="105">
        <f>SUM(F175:F183)</f>
        <v>0</v>
      </c>
    </row>
    <row r="175" spans="1:6">
      <c r="A175" s="85">
        <v>27.1</v>
      </c>
      <c r="B175" s="3" t="s">
        <v>45</v>
      </c>
      <c r="C175" s="2" t="s">
        <v>11</v>
      </c>
      <c r="D175" s="94">
        <v>41</v>
      </c>
      <c r="E175" s="15"/>
      <c r="F175" s="92"/>
    </row>
    <row r="176" spans="1:6">
      <c r="A176" s="85">
        <v>27.2</v>
      </c>
      <c r="B176" s="3" t="s">
        <v>47</v>
      </c>
      <c r="C176" s="2" t="s">
        <v>11</v>
      </c>
      <c r="D176" s="94">
        <v>22</v>
      </c>
      <c r="E176" s="15"/>
      <c r="F176" s="92"/>
    </row>
    <row r="177" spans="1:6">
      <c r="A177" s="85">
        <v>27.3</v>
      </c>
      <c r="B177" s="3" t="s">
        <v>49</v>
      </c>
      <c r="C177" s="2" t="s">
        <v>11</v>
      </c>
      <c r="D177" s="94">
        <v>42</v>
      </c>
      <c r="E177" s="15"/>
      <c r="F177" s="92"/>
    </row>
    <row r="178" spans="1:6">
      <c r="A178" s="85">
        <v>27.4</v>
      </c>
      <c r="B178" s="3" t="s">
        <v>51</v>
      </c>
      <c r="C178" s="2" t="s">
        <v>11</v>
      </c>
      <c r="D178" s="94">
        <v>16</v>
      </c>
      <c r="E178" s="15"/>
      <c r="F178" s="92"/>
    </row>
    <row r="179" spans="1:6">
      <c r="A179" s="85">
        <v>27.5</v>
      </c>
      <c r="B179" s="3" t="s">
        <v>53</v>
      </c>
      <c r="C179" s="2" t="s">
        <v>8</v>
      </c>
      <c r="D179" s="94">
        <v>25</v>
      </c>
      <c r="E179" s="15"/>
      <c r="F179" s="92"/>
    </row>
    <row r="180" spans="1:6">
      <c r="A180" s="85">
        <v>27.6</v>
      </c>
      <c r="B180" s="3" t="s">
        <v>55</v>
      </c>
      <c r="C180" s="2" t="s">
        <v>8</v>
      </c>
      <c r="D180" s="95">
        <v>61</v>
      </c>
      <c r="E180" s="15"/>
      <c r="F180" s="92"/>
    </row>
    <row r="181" spans="1:6">
      <c r="A181" s="85">
        <v>27.7</v>
      </c>
      <c r="B181" s="3" t="s">
        <v>60</v>
      </c>
      <c r="C181" s="2" t="s">
        <v>11</v>
      </c>
      <c r="D181" s="95">
        <v>5</v>
      </c>
      <c r="E181" s="15"/>
      <c r="F181" s="92"/>
    </row>
    <row r="182" spans="1:6">
      <c r="A182" s="85">
        <v>27.8</v>
      </c>
      <c r="B182" s="3" t="s">
        <v>61</v>
      </c>
      <c r="C182" s="2" t="s">
        <v>11</v>
      </c>
      <c r="D182" s="95">
        <v>1</v>
      </c>
      <c r="E182" s="15"/>
      <c r="F182" s="92"/>
    </row>
    <row r="183" spans="1:6">
      <c r="A183" s="85">
        <v>27.9</v>
      </c>
      <c r="B183" s="3" t="s">
        <v>62</v>
      </c>
      <c r="C183" s="2" t="s">
        <v>11</v>
      </c>
      <c r="D183" s="95">
        <v>1</v>
      </c>
      <c r="E183" s="15"/>
      <c r="F183" s="92"/>
    </row>
    <row r="184" spans="1:6" hidden="1">
      <c r="A184" s="85">
        <v>27.4</v>
      </c>
      <c r="B184" s="13" t="s">
        <v>17</v>
      </c>
      <c r="C184" s="17"/>
      <c r="D184" s="11"/>
      <c r="E184" s="18"/>
      <c r="F184" s="75">
        <f>SUM(F174:F183)</f>
        <v>0</v>
      </c>
    </row>
    <row r="185" spans="1:6">
      <c r="A185" s="103">
        <v>28</v>
      </c>
      <c r="B185" s="104" t="s">
        <v>64</v>
      </c>
      <c r="C185" s="104"/>
      <c r="D185" s="104"/>
      <c r="E185" s="104"/>
      <c r="F185" s="105">
        <f>SUM(F186:F189)</f>
        <v>0</v>
      </c>
    </row>
    <row r="186" spans="1:6">
      <c r="A186" s="85">
        <v>28.1</v>
      </c>
      <c r="B186" s="33" t="s">
        <v>66</v>
      </c>
      <c r="C186" s="2" t="s">
        <v>8</v>
      </c>
      <c r="D186" s="11">
        <v>450</v>
      </c>
      <c r="E186" s="15"/>
      <c r="F186" s="92"/>
    </row>
    <row r="187" spans="1:6" ht="15">
      <c r="A187" s="85">
        <v>28.2</v>
      </c>
      <c r="B187" s="33" t="s">
        <v>68</v>
      </c>
      <c r="C187" s="2" t="s">
        <v>202</v>
      </c>
      <c r="D187" s="96">
        <v>297.19</v>
      </c>
      <c r="E187" s="15"/>
      <c r="F187" s="92"/>
    </row>
    <row r="188" spans="1:6" ht="31.5" customHeight="1">
      <c r="A188" s="85">
        <v>28.3</v>
      </c>
      <c r="B188" s="40" t="s">
        <v>69</v>
      </c>
      <c r="C188" s="2" t="s">
        <v>202</v>
      </c>
      <c r="D188" s="96">
        <v>198</v>
      </c>
      <c r="E188" s="15"/>
      <c r="F188" s="92"/>
    </row>
    <row r="189" spans="1:6" ht="15">
      <c r="A189" s="85">
        <v>28.4</v>
      </c>
      <c r="B189" s="40" t="s">
        <v>70</v>
      </c>
      <c r="C189" s="2" t="s">
        <v>202</v>
      </c>
      <c r="D189" s="96">
        <v>236.04</v>
      </c>
      <c r="E189" s="15"/>
      <c r="F189" s="92"/>
    </row>
    <row r="190" spans="1:6" hidden="1">
      <c r="A190" s="85">
        <v>27.999999999999901</v>
      </c>
      <c r="B190" s="13" t="s">
        <v>17</v>
      </c>
      <c r="C190" s="17"/>
      <c r="D190" s="11"/>
      <c r="E190" s="18"/>
      <c r="F190" s="75">
        <f>SUM(F185:F189)</f>
        <v>0</v>
      </c>
    </row>
    <row r="191" spans="1:6">
      <c r="A191" s="103">
        <v>29</v>
      </c>
      <c r="B191" s="104" t="s">
        <v>72</v>
      </c>
      <c r="C191" s="104"/>
      <c r="D191" s="104"/>
      <c r="E191" s="104"/>
      <c r="F191" s="105">
        <f>SUM(F192:F196)</f>
        <v>0</v>
      </c>
    </row>
    <row r="192" spans="1:6" ht="15">
      <c r="A192" s="85">
        <v>29.1</v>
      </c>
      <c r="B192" s="3" t="s">
        <v>74</v>
      </c>
      <c r="C192" s="2" t="s">
        <v>202</v>
      </c>
      <c r="D192" s="54">
        <v>653</v>
      </c>
      <c r="E192" s="15"/>
      <c r="F192" s="92"/>
    </row>
    <row r="193" spans="1:6">
      <c r="A193" s="85">
        <v>29.2</v>
      </c>
      <c r="B193" s="3" t="s">
        <v>75</v>
      </c>
      <c r="C193" s="2" t="s">
        <v>8</v>
      </c>
      <c r="D193" s="11">
        <v>223</v>
      </c>
      <c r="E193" s="15"/>
      <c r="F193" s="92"/>
    </row>
    <row r="194" spans="1:6">
      <c r="A194" s="85">
        <v>29.3</v>
      </c>
      <c r="B194" s="33" t="s">
        <v>76</v>
      </c>
      <c r="C194" s="2" t="s">
        <v>8</v>
      </c>
      <c r="D194" s="11">
        <v>576.59</v>
      </c>
      <c r="E194" s="15"/>
      <c r="F194" s="92"/>
    </row>
    <row r="195" spans="1:6" ht="15">
      <c r="A195" s="85">
        <v>29.4</v>
      </c>
      <c r="B195" s="33" t="s">
        <v>77</v>
      </c>
      <c r="C195" s="2" t="s">
        <v>202</v>
      </c>
      <c r="D195" s="11">
        <v>105.89</v>
      </c>
      <c r="E195" s="15"/>
      <c r="F195" s="92"/>
    </row>
    <row r="196" spans="1:6" ht="15">
      <c r="A196" s="85">
        <v>29.5</v>
      </c>
      <c r="B196" s="33" t="s">
        <v>78</v>
      </c>
      <c r="C196" s="2" t="s">
        <v>202</v>
      </c>
      <c r="D196" s="11">
        <v>32.49</v>
      </c>
      <c r="E196" s="15"/>
      <c r="F196" s="92"/>
    </row>
    <row r="197" spans="1:6" hidden="1">
      <c r="A197" s="85">
        <v>29.6</v>
      </c>
      <c r="B197" s="13" t="s">
        <v>17</v>
      </c>
      <c r="C197" s="17"/>
      <c r="D197" s="11"/>
      <c r="E197" s="18"/>
      <c r="F197" s="75">
        <f>SUM(F191:F196)</f>
        <v>0</v>
      </c>
    </row>
    <row r="198" spans="1:6" hidden="1">
      <c r="A198" s="85">
        <v>29.7</v>
      </c>
      <c r="B198" s="13" t="s">
        <v>80</v>
      </c>
      <c r="C198" s="13"/>
      <c r="D198" s="11"/>
      <c r="E198" s="14"/>
      <c r="F198" s="92"/>
    </row>
    <row r="199" spans="1:6" hidden="1">
      <c r="A199" s="85">
        <v>29.8</v>
      </c>
      <c r="B199" s="13" t="s">
        <v>17</v>
      </c>
      <c r="C199" s="17"/>
      <c r="D199" s="11"/>
      <c r="E199" s="18"/>
      <c r="F199" s="75">
        <f>SUM(F198:F198)</f>
        <v>0</v>
      </c>
    </row>
    <row r="200" spans="1:6">
      <c r="A200" s="103">
        <v>30</v>
      </c>
      <c r="B200" s="104" t="s">
        <v>84</v>
      </c>
      <c r="C200" s="104"/>
      <c r="D200" s="104"/>
      <c r="E200" s="104"/>
      <c r="F200" s="105">
        <f>SUM(F201:F204)</f>
        <v>0</v>
      </c>
    </row>
    <row r="201" spans="1:6">
      <c r="A201" s="85">
        <v>30.1</v>
      </c>
      <c r="B201" s="33" t="s">
        <v>86</v>
      </c>
      <c r="C201" s="2" t="s">
        <v>11</v>
      </c>
      <c r="D201" s="97">
        <v>13</v>
      </c>
      <c r="E201" s="15"/>
      <c r="F201" s="92"/>
    </row>
    <row r="202" spans="1:6">
      <c r="A202" s="85">
        <v>30.2</v>
      </c>
      <c r="B202" s="33" t="s">
        <v>88</v>
      </c>
      <c r="C202" s="2" t="s">
        <v>11</v>
      </c>
      <c r="D202" s="97">
        <v>13</v>
      </c>
      <c r="E202" s="15"/>
      <c r="F202" s="92"/>
    </row>
    <row r="203" spans="1:6" ht="25.5">
      <c r="A203" s="85">
        <v>30.3</v>
      </c>
      <c r="B203" s="40" t="s">
        <v>90</v>
      </c>
      <c r="C203" s="2" t="s">
        <v>11</v>
      </c>
      <c r="D203" s="97">
        <v>13</v>
      </c>
      <c r="E203" s="15"/>
      <c r="F203" s="92"/>
    </row>
    <row r="204" spans="1:6" ht="25.5">
      <c r="A204" s="85">
        <v>30.4</v>
      </c>
      <c r="B204" s="40" t="s">
        <v>92</v>
      </c>
      <c r="C204" s="2" t="s">
        <v>11</v>
      </c>
      <c r="D204" s="97">
        <v>13</v>
      </c>
      <c r="E204" s="15"/>
      <c r="F204" s="92"/>
    </row>
    <row r="205" spans="1:6" hidden="1">
      <c r="A205" s="85">
        <v>29.499999999999901</v>
      </c>
      <c r="B205" s="13" t="s">
        <v>17</v>
      </c>
      <c r="C205" s="17"/>
      <c r="D205" s="55"/>
      <c r="E205" s="18"/>
      <c r="F205" s="75">
        <f>SUM(F200:F204)</f>
        <v>0</v>
      </c>
    </row>
    <row r="206" spans="1:6">
      <c r="A206" s="103">
        <v>31</v>
      </c>
      <c r="B206" s="104" t="s">
        <v>98</v>
      </c>
      <c r="C206" s="104"/>
      <c r="D206" s="104"/>
      <c r="E206" s="104"/>
      <c r="F206" s="105">
        <f>SUM(F207:F211)</f>
        <v>0</v>
      </c>
    </row>
    <row r="207" spans="1:6" ht="25.5">
      <c r="A207" s="85">
        <v>31.1</v>
      </c>
      <c r="B207" s="40" t="s">
        <v>100</v>
      </c>
      <c r="C207" s="2" t="s">
        <v>202</v>
      </c>
      <c r="D207" s="97">
        <v>24.23</v>
      </c>
      <c r="E207" s="15"/>
      <c r="F207" s="92"/>
    </row>
    <row r="208" spans="1:6" ht="25.5">
      <c r="A208" s="85">
        <v>31.2</v>
      </c>
      <c r="B208" s="40" t="s">
        <v>101</v>
      </c>
      <c r="C208" s="2" t="s">
        <v>202</v>
      </c>
      <c r="D208" s="97">
        <v>27.68</v>
      </c>
      <c r="E208" s="15"/>
      <c r="F208" s="92"/>
    </row>
    <row r="209" spans="1:6" ht="25.5">
      <c r="A209" s="85">
        <v>31.3</v>
      </c>
      <c r="B209" s="40" t="s">
        <v>102</v>
      </c>
      <c r="C209" s="17" t="s">
        <v>11</v>
      </c>
      <c r="D209" s="97">
        <v>10</v>
      </c>
      <c r="E209" s="15"/>
      <c r="F209" s="92"/>
    </row>
    <row r="210" spans="1:6" ht="15">
      <c r="A210" s="85">
        <v>31.4</v>
      </c>
      <c r="B210" s="56" t="s">
        <v>103</v>
      </c>
      <c r="C210" s="2" t="s">
        <v>202</v>
      </c>
      <c r="D210" s="97">
        <v>42</v>
      </c>
      <c r="E210" s="15"/>
      <c r="F210" s="92"/>
    </row>
    <row r="211" spans="1:6" ht="15">
      <c r="A211" s="85">
        <v>31.5</v>
      </c>
      <c r="B211" s="40" t="s">
        <v>105</v>
      </c>
      <c r="C211" s="2" t="s">
        <v>202</v>
      </c>
      <c r="D211" s="11">
        <v>115.45</v>
      </c>
      <c r="E211" s="15"/>
      <c r="F211" s="92"/>
    </row>
    <row r="212" spans="1:6" hidden="1">
      <c r="A212" s="85">
        <v>31.6</v>
      </c>
      <c r="B212" s="13" t="s">
        <v>17</v>
      </c>
      <c r="C212" s="17"/>
      <c r="D212" s="11"/>
      <c r="E212" s="18"/>
      <c r="F212" s="75">
        <f>SUM(F206:F211)</f>
        <v>0</v>
      </c>
    </row>
    <row r="213" spans="1:6">
      <c r="A213" s="103">
        <v>32</v>
      </c>
      <c r="B213" s="104" t="s">
        <v>107</v>
      </c>
      <c r="C213" s="104"/>
      <c r="D213" s="104"/>
      <c r="E213" s="104"/>
      <c r="F213" s="105">
        <f>SUM(F214)</f>
        <v>0</v>
      </c>
    </row>
    <row r="214" spans="1:6">
      <c r="A214" s="85">
        <v>32.1</v>
      </c>
      <c r="B214" s="40" t="s">
        <v>115</v>
      </c>
      <c r="C214" s="2" t="s">
        <v>8</v>
      </c>
      <c r="D214" s="11">
        <v>46.95</v>
      </c>
      <c r="E214" s="15"/>
      <c r="F214" s="92"/>
    </row>
    <row r="215" spans="1:6" hidden="1">
      <c r="A215" s="85">
        <v>31.9</v>
      </c>
      <c r="B215" s="13" t="s">
        <v>17</v>
      </c>
      <c r="C215" s="17"/>
      <c r="D215" s="11"/>
      <c r="E215" s="18"/>
      <c r="F215" s="75">
        <f>SUM(F213:F214)</f>
        <v>0</v>
      </c>
    </row>
    <row r="216" spans="1:6">
      <c r="A216" s="103">
        <v>33</v>
      </c>
      <c r="B216" s="104" t="s">
        <v>118</v>
      </c>
      <c r="C216" s="104"/>
      <c r="D216" s="104"/>
      <c r="E216" s="104"/>
      <c r="F216" s="105">
        <f>SUM(F217:F222)</f>
        <v>0</v>
      </c>
    </row>
    <row r="217" spans="1:6">
      <c r="A217" s="85">
        <v>33.1</v>
      </c>
      <c r="B217" s="33" t="s">
        <v>120</v>
      </c>
      <c r="C217" s="2" t="s">
        <v>8</v>
      </c>
      <c r="D217" s="11">
        <v>450</v>
      </c>
      <c r="E217" s="15"/>
      <c r="F217" s="92"/>
    </row>
    <row r="218" spans="1:6" ht="15">
      <c r="A218" s="85">
        <v>33.200000000000003</v>
      </c>
      <c r="B218" s="33" t="s">
        <v>122</v>
      </c>
      <c r="C218" s="2" t="s">
        <v>202</v>
      </c>
      <c r="D218" s="49">
        <v>397.19</v>
      </c>
      <c r="E218" s="15"/>
      <c r="F218" s="92"/>
    </row>
    <row r="219" spans="1:6" ht="15">
      <c r="A219" s="85">
        <v>33.299999999999997</v>
      </c>
      <c r="B219" s="33" t="s">
        <v>126</v>
      </c>
      <c r="C219" s="2" t="s">
        <v>202</v>
      </c>
      <c r="D219" s="11">
        <v>121.12</v>
      </c>
      <c r="E219" s="15"/>
      <c r="F219" s="92"/>
    </row>
    <row r="220" spans="1:6" ht="15">
      <c r="A220" s="85">
        <v>33.4</v>
      </c>
      <c r="B220" s="33" t="s">
        <v>128</v>
      </c>
      <c r="C220" s="2" t="s">
        <v>202</v>
      </c>
      <c r="D220" s="11">
        <v>76.56</v>
      </c>
      <c r="E220" s="15"/>
      <c r="F220" s="92"/>
    </row>
    <row r="221" spans="1:6">
      <c r="A221" s="85">
        <v>33.5</v>
      </c>
      <c r="B221" s="33" t="s">
        <v>129</v>
      </c>
      <c r="C221" s="2" t="s">
        <v>8</v>
      </c>
      <c r="D221" s="11">
        <v>450</v>
      </c>
      <c r="E221" s="15"/>
      <c r="F221" s="92"/>
    </row>
    <row r="222" spans="1:6" ht="15">
      <c r="A222" s="85">
        <v>33.6</v>
      </c>
      <c r="B222" s="33" t="s">
        <v>130</v>
      </c>
      <c r="C222" s="2" t="s">
        <v>202</v>
      </c>
      <c r="D222" s="49">
        <v>397.19</v>
      </c>
      <c r="E222" s="15"/>
      <c r="F222" s="92"/>
    </row>
    <row r="223" spans="1:6" hidden="1">
      <c r="A223" s="85">
        <v>31.299999999999901</v>
      </c>
      <c r="B223" s="13" t="s">
        <v>17</v>
      </c>
      <c r="C223" s="17"/>
      <c r="D223" s="11"/>
      <c r="E223" s="18"/>
      <c r="F223" s="75">
        <f>SUM(F216:F222)</f>
        <v>0</v>
      </c>
    </row>
    <row r="224" spans="1:6" hidden="1">
      <c r="A224" s="85">
        <v>31.399999999999899</v>
      </c>
      <c r="B224" s="13" t="s">
        <v>136</v>
      </c>
      <c r="C224" s="13"/>
      <c r="D224" s="11"/>
      <c r="E224" s="14"/>
      <c r="F224" s="92"/>
    </row>
    <row r="225" spans="1:17" hidden="1">
      <c r="A225" s="85">
        <v>31.499999999999901</v>
      </c>
      <c r="B225" s="13" t="s">
        <v>17</v>
      </c>
      <c r="C225" s="17"/>
      <c r="D225" s="11"/>
      <c r="E225" s="18"/>
      <c r="F225" s="92">
        <f>E225*D225</f>
        <v>0</v>
      </c>
    </row>
    <row r="226" spans="1:17" hidden="1">
      <c r="A226" s="85">
        <v>31.599999999999898</v>
      </c>
      <c r="B226" s="13" t="s">
        <v>17</v>
      </c>
      <c r="C226" s="17"/>
      <c r="D226" s="55"/>
      <c r="E226" s="18"/>
      <c r="F226" s="75" t="e">
        <f>SUM(#REF!)</f>
        <v>#REF!</v>
      </c>
    </row>
    <row r="227" spans="1:17" hidden="1">
      <c r="A227" s="85">
        <v>31.6999999999999</v>
      </c>
      <c r="B227" s="57" t="s">
        <v>195</v>
      </c>
      <c r="C227" s="57"/>
      <c r="D227" s="11"/>
      <c r="E227" s="14"/>
      <c r="F227" s="75" t="e">
        <f>#REF!*0.11</f>
        <v>#REF!</v>
      </c>
    </row>
    <row r="228" spans="1:17" hidden="1">
      <c r="A228" s="85">
        <v>31.799999999999901</v>
      </c>
      <c r="B228" s="57" t="s">
        <v>196</v>
      </c>
      <c r="C228" s="57"/>
      <c r="D228" s="11"/>
      <c r="E228" s="14"/>
      <c r="F228" s="75" t="e">
        <f>SUM(F227:F227)</f>
        <v>#REF!</v>
      </c>
    </row>
    <row r="229" spans="1:17" hidden="1">
      <c r="A229" s="85">
        <v>31.899999999999899</v>
      </c>
      <c r="B229" s="57"/>
      <c r="C229" s="57"/>
      <c r="D229" s="11"/>
      <c r="E229" s="14"/>
      <c r="F229" s="92"/>
    </row>
    <row r="230" spans="1:17">
      <c r="A230" s="103">
        <v>34</v>
      </c>
      <c r="B230" s="104" t="s">
        <v>197</v>
      </c>
      <c r="C230" s="104"/>
      <c r="D230" s="104"/>
      <c r="E230" s="104"/>
      <c r="F230" s="105">
        <f>SUM(F231:F233)</f>
        <v>0</v>
      </c>
    </row>
    <row r="231" spans="1:17" ht="25.5">
      <c r="A231" s="85">
        <v>34.1</v>
      </c>
      <c r="B231" s="3" t="s">
        <v>198</v>
      </c>
      <c r="C231" s="2" t="s">
        <v>11</v>
      </c>
      <c r="D231" s="49">
        <v>51</v>
      </c>
      <c r="E231" s="58"/>
      <c r="F231" s="92"/>
      <c r="G231" s="98"/>
      <c r="H231" s="98"/>
      <c r="I231" s="98"/>
      <c r="J231" s="98"/>
      <c r="K231" s="98"/>
      <c r="L231" s="98"/>
      <c r="M231" s="98"/>
      <c r="N231" s="98"/>
      <c r="O231" s="98"/>
      <c r="P231" s="98"/>
      <c r="Q231" s="98"/>
    </row>
    <row r="232" spans="1:17" ht="25.5">
      <c r="A232" s="85">
        <v>34.200000000000003</v>
      </c>
      <c r="B232" s="3" t="s">
        <v>199</v>
      </c>
      <c r="C232" s="2" t="s">
        <v>11</v>
      </c>
      <c r="D232" s="49">
        <v>13</v>
      </c>
      <c r="E232" s="58"/>
      <c r="F232" s="92"/>
      <c r="G232" s="98"/>
      <c r="H232" s="98"/>
      <c r="I232" s="98"/>
      <c r="J232" s="98"/>
      <c r="K232" s="98"/>
      <c r="L232" s="98"/>
      <c r="M232" s="98"/>
      <c r="N232" s="98"/>
      <c r="O232" s="98"/>
      <c r="P232" s="98"/>
      <c r="Q232" s="98"/>
    </row>
    <row r="233" spans="1:17" ht="13.5" thickBot="1">
      <c r="A233" s="85">
        <v>34.299999999999997</v>
      </c>
      <c r="B233" s="3" t="s">
        <v>200</v>
      </c>
      <c r="C233" s="2" t="s">
        <v>11</v>
      </c>
      <c r="D233" s="49">
        <v>4</v>
      </c>
      <c r="E233" s="58"/>
      <c r="F233" s="92"/>
      <c r="G233" s="98"/>
      <c r="H233" s="98"/>
      <c r="I233" s="98"/>
      <c r="J233" s="98"/>
      <c r="K233" s="98"/>
      <c r="L233" s="98"/>
      <c r="M233" s="98"/>
      <c r="N233" s="98"/>
      <c r="O233" s="98"/>
      <c r="P233" s="98"/>
      <c r="Q233" s="98"/>
    </row>
    <row r="234" spans="1:17" ht="15.75" customHeight="1" thickBot="1">
      <c r="A234" s="142" t="s">
        <v>225</v>
      </c>
      <c r="B234" s="143"/>
      <c r="C234" s="143"/>
      <c r="D234" s="143"/>
      <c r="E234" s="143"/>
      <c r="F234" s="108">
        <f>+F230+F216+F213+F206+F200+F191+F185+F174+F170+F160</f>
        <v>0</v>
      </c>
      <c r="G234" s="109"/>
      <c r="H234" s="109"/>
      <c r="I234" s="109"/>
      <c r="J234" s="98"/>
      <c r="K234" s="98"/>
      <c r="L234" s="98"/>
      <c r="M234" s="98"/>
      <c r="N234" s="98"/>
      <c r="O234" s="98"/>
      <c r="P234" s="98"/>
      <c r="Q234" s="98"/>
    </row>
    <row r="235" spans="1:17" ht="15.75" customHeight="1" thickTop="1" thickBot="1">
      <c r="A235" s="142" t="s">
        <v>206</v>
      </c>
      <c r="B235" s="143"/>
      <c r="C235" s="143"/>
      <c r="D235" s="143"/>
      <c r="E235" s="143"/>
      <c r="F235" s="110"/>
      <c r="G235" s="98"/>
      <c r="H235" s="98"/>
      <c r="I235" s="98"/>
      <c r="J235" s="98"/>
      <c r="K235" s="98"/>
      <c r="L235" s="98"/>
      <c r="M235" s="98"/>
      <c r="N235" s="98"/>
      <c r="O235" s="98"/>
      <c r="P235" s="98"/>
      <c r="Q235" s="98"/>
    </row>
    <row r="236" spans="1:17" ht="14.25" thickTop="1" thickBot="1">
      <c r="A236" s="110" t="s">
        <v>0</v>
      </c>
      <c r="B236" s="110" t="s">
        <v>1</v>
      </c>
      <c r="C236" s="110" t="s">
        <v>204</v>
      </c>
      <c r="D236" s="110" t="s">
        <v>201</v>
      </c>
      <c r="E236" s="110" t="s">
        <v>221</v>
      </c>
      <c r="F236" s="110" t="s">
        <v>220</v>
      </c>
      <c r="G236" s="98"/>
      <c r="H236" s="98"/>
      <c r="I236" s="98"/>
      <c r="J236" s="98"/>
      <c r="K236" s="98"/>
      <c r="L236" s="98"/>
      <c r="M236" s="98"/>
      <c r="N236" s="98"/>
      <c r="O236" s="98"/>
      <c r="P236" s="98"/>
      <c r="Q236" s="98"/>
    </row>
    <row r="237" spans="1:17" ht="13.5" thickTop="1">
      <c r="A237" s="103">
        <v>35</v>
      </c>
      <c r="B237" s="104" t="s">
        <v>3</v>
      </c>
      <c r="C237" s="104"/>
      <c r="D237" s="104"/>
      <c r="E237" s="104"/>
      <c r="F237" s="105">
        <f>SUM(F238:F241)</f>
        <v>0</v>
      </c>
      <c r="G237" s="98"/>
      <c r="H237" s="98"/>
      <c r="I237" s="98"/>
      <c r="J237" s="98"/>
      <c r="K237" s="98"/>
      <c r="L237" s="98"/>
      <c r="M237" s="98"/>
      <c r="N237" s="98"/>
      <c r="O237" s="98"/>
      <c r="P237" s="98"/>
      <c r="Q237" s="98"/>
    </row>
    <row r="238" spans="1:17" ht="15">
      <c r="A238" s="85">
        <v>35.1</v>
      </c>
      <c r="B238" s="3" t="s">
        <v>12</v>
      </c>
      <c r="C238" s="2" t="s">
        <v>202</v>
      </c>
      <c r="D238" s="51">
        <v>9</v>
      </c>
      <c r="E238" s="15"/>
      <c r="F238" s="92"/>
      <c r="G238" s="98"/>
      <c r="H238" s="98"/>
      <c r="I238" s="98"/>
      <c r="J238" s="98"/>
      <c r="K238" s="98"/>
      <c r="L238" s="98"/>
      <c r="M238" s="98"/>
      <c r="N238" s="98"/>
      <c r="O238" s="98"/>
      <c r="P238" s="98"/>
      <c r="Q238" s="98"/>
    </row>
    <row r="239" spans="1:17">
      <c r="A239" s="85">
        <v>35.200000000000003</v>
      </c>
      <c r="B239" s="3" t="s">
        <v>13</v>
      </c>
      <c r="C239" s="2" t="s">
        <v>14</v>
      </c>
      <c r="D239" s="51">
        <v>7</v>
      </c>
      <c r="E239" s="15"/>
      <c r="F239" s="92"/>
    </row>
    <row r="240" spans="1:17" ht="25.5">
      <c r="A240" s="85">
        <v>35.299999999999997</v>
      </c>
      <c r="B240" s="3" t="s">
        <v>15</v>
      </c>
      <c r="C240" s="2" t="s">
        <v>228</v>
      </c>
      <c r="D240" s="51">
        <v>3.47</v>
      </c>
      <c r="E240" s="15"/>
      <c r="F240" s="92"/>
    </row>
    <row r="241" spans="1:6">
      <c r="A241" s="85">
        <v>35.4</v>
      </c>
      <c r="B241" s="3" t="s">
        <v>16</v>
      </c>
      <c r="C241" s="2" t="s">
        <v>11</v>
      </c>
      <c r="D241" s="51">
        <v>1</v>
      </c>
      <c r="E241" s="15"/>
      <c r="F241" s="92"/>
    </row>
    <row r="242" spans="1:6" hidden="1">
      <c r="A242" s="85"/>
      <c r="B242" s="16" t="s">
        <v>17</v>
      </c>
      <c r="C242" s="17"/>
      <c r="D242" s="53"/>
      <c r="E242" s="18"/>
      <c r="F242" s="93">
        <f>SUM(F238:F241)</f>
        <v>0</v>
      </c>
    </row>
    <row r="243" spans="1:6">
      <c r="A243" s="103">
        <v>36</v>
      </c>
      <c r="B243" s="104" t="s">
        <v>19</v>
      </c>
      <c r="C243" s="104"/>
      <c r="D243" s="104"/>
      <c r="E243" s="104"/>
      <c r="F243" s="105">
        <f>SUM(F244:F251)</f>
        <v>0</v>
      </c>
    </row>
    <row r="244" spans="1:6" ht="15">
      <c r="A244" s="85">
        <v>36.1</v>
      </c>
      <c r="B244" s="33" t="s">
        <v>21</v>
      </c>
      <c r="C244" s="2" t="s">
        <v>202</v>
      </c>
      <c r="D244" s="95">
        <v>4.8099999999999996</v>
      </c>
      <c r="E244" s="15"/>
      <c r="F244" s="92"/>
    </row>
    <row r="245" spans="1:6" ht="15">
      <c r="A245" s="85">
        <v>36.200000000000003</v>
      </c>
      <c r="B245" s="33" t="s">
        <v>23</v>
      </c>
      <c r="C245" s="2" t="s">
        <v>202</v>
      </c>
      <c r="D245" s="11">
        <v>9</v>
      </c>
      <c r="E245" s="15"/>
      <c r="F245" s="92"/>
    </row>
    <row r="246" spans="1:6" ht="15">
      <c r="A246" s="85">
        <v>36.299999999999997</v>
      </c>
      <c r="B246" s="33" t="s">
        <v>26</v>
      </c>
      <c r="C246" s="2" t="s">
        <v>228</v>
      </c>
      <c r="D246" s="94">
        <v>0.62</v>
      </c>
      <c r="E246" s="15"/>
      <c r="F246" s="92"/>
    </row>
    <row r="247" spans="1:6" ht="15">
      <c r="A247" s="85">
        <v>36.4</v>
      </c>
      <c r="B247" s="33" t="s">
        <v>28</v>
      </c>
      <c r="C247" s="2" t="s">
        <v>228</v>
      </c>
      <c r="D247" s="95">
        <v>0.17</v>
      </c>
      <c r="E247" s="15"/>
      <c r="F247" s="92"/>
    </row>
    <row r="248" spans="1:6" ht="15">
      <c r="A248" s="85">
        <v>36.5</v>
      </c>
      <c r="B248" s="33" t="s">
        <v>33</v>
      </c>
      <c r="C248" s="2" t="s">
        <v>202</v>
      </c>
      <c r="D248" s="95">
        <v>9</v>
      </c>
      <c r="E248" s="15"/>
      <c r="F248" s="92"/>
    </row>
    <row r="249" spans="1:6">
      <c r="A249" s="85">
        <v>36.6</v>
      </c>
      <c r="B249" s="33" t="s">
        <v>35</v>
      </c>
      <c r="C249" s="2" t="s">
        <v>36</v>
      </c>
      <c r="D249" s="95">
        <v>113</v>
      </c>
      <c r="E249" s="15"/>
      <c r="F249" s="92"/>
    </row>
    <row r="250" spans="1:6" ht="15">
      <c r="A250" s="85">
        <v>36.700000000000003</v>
      </c>
      <c r="B250" s="33" t="s">
        <v>37</v>
      </c>
      <c r="C250" s="2" t="s">
        <v>228</v>
      </c>
      <c r="D250" s="95">
        <v>0.64</v>
      </c>
      <c r="E250" s="15"/>
      <c r="F250" s="92"/>
    </row>
    <row r="251" spans="1:6">
      <c r="A251" s="85">
        <v>36.799999999999997</v>
      </c>
      <c r="B251" s="33" t="s">
        <v>38</v>
      </c>
      <c r="C251" s="2" t="s">
        <v>39</v>
      </c>
      <c r="D251" s="95">
        <v>53</v>
      </c>
      <c r="E251" s="15"/>
      <c r="F251" s="92"/>
    </row>
    <row r="252" spans="1:6" hidden="1">
      <c r="A252" s="85"/>
      <c r="B252" s="16" t="s">
        <v>17</v>
      </c>
      <c r="C252" s="17"/>
      <c r="D252" s="11"/>
      <c r="E252" s="18"/>
      <c r="F252" s="75">
        <f>SUM(F243:F251)</f>
        <v>0</v>
      </c>
    </row>
    <row r="253" spans="1:6" hidden="1">
      <c r="A253" s="74" t="s">
        <v>42</v>
      </c>
      <c r="B253" s="13" t="s">
        <v>43</v>
      </c>
      <c r="C253" s="13"/>
      <c r="D253" s="11"/>
      <c r="E253" s="14"/>
      <c r="F253" s="92"/>
    </row>
    <row r="254" spans="1:6" hidden="1">
      <c r="A254" s="85"/>
      <c r="B254" s="16" t="s">
        <v>17</v>
      </c>
      <c r="C254" s="17"/>
      <c r="D254" s="11"/>
      <c r="E254" s="18"/>
      <c r="F254" s="75">
        <f>SUM(F253:F253)</f>
        <v>0</v>
      </c>
    </row>
    <row r="255" spans="1:6" hidden="1">
      <c r="A255" s="74" t="s">
        <v>63</v>
      </c>
      <c r="B255" s="13" t="s">
        <v>64</v>
      </c>
      <c r="C255" s="13"/>
      <c r="D255" s="11"/>
      <c r="E255" s="14"/>
      <c r="F255" s="92"/>
    </row>
    <row r="256" spans="1:6" hidden="1">
      <c r="A256" s="85"/>
      <c r="B256" s="16" t="s">
        <v>17</v>
      </c>
      <c r="C256" s="17"/>
      <c r="D256" s="11"/>
      <c r="E256" s="18"/>
      <c r="F256" s="75">
        <f>SUM(F255:F255)</f>
        <v>0</v>
      </c>
    </row>
    <row r="257" spans="1:6" hidden="1">
      <c r="A257" s="74" t="s">
        <v>71</v>
      </c>
      <c r="B257" s="13" t="s">
        <v>72</v>
      </c>
      <c r="C257" s="13"/>
      <c r="D257" s="11"/>
      <c r="E257" s="14"/>
      <c r="F257" s="92"/>
    </row>
    <row r="258" spans="1:6" hidden="1">
      <c r="A258" s="74"/>
      <c r="B258" s="16" t="s">
        <v>17</v>
      </c>
      <c r="C258" s="17"/>
      <c r="D258" s="11"/>
      <c r="E258" s="18"/>
      <c r="F258" s="75">
        <f>SUM(F257:F257)</f>
        <v>0</v>
      </c>
    </row>
    <row r="259" spans="1:6" hidden="1">
      <c r="A259" s="74" t="s">
        <v>79</v>
      </c>
      <c r="B259" s="13" t="s">
        <v>80</v>
      </c>
      <c r="C259" s="13"/>
      <c r="D259" s="11"/>
      <c r="E259" s="14"/>
      <c r="F259" s="92"/>
    </row>
    <row r="260" spans="1:6" hidden="1">
      <c r="A260" s="74"/>
      <c r="B260" s="16" t="s">
        <v>17</v>
      </c>
      <c r="C260" s="17"/>
      <c r="D260" s="11"/>
      <c r="E260" s="18"/>
      <c r="F260" s="75">
        <f>SUM(F259:F259)</f>
        <v>0</v>
      </c>
    </row>
    <row r="261" spans="1:6" hidden="1">
      <c r="A261" s="74" t="s">
        <v>83</v>
      </c>
      <c r="B261" s="13" t="s">
        <v>84</v>
      </c>
      <c r="C261" s="13"/>
      <c r="D261" s="11"/>
      <c r="E261" s="14"/>
      <c r="F261" s="92"/>
    </row>
    <row r="262" spans="1:6" hidden="1">
      <c r="A262" s="74"/>
      <c r="B262" s="16" t="s">
        <v>17</v>
      </c>
      <c r="C262" s="17"/>
      <c r="D262" s="55"/>
      <c r="E262" s="18"/>
      <c r="F262" s="75">
        <f>SUM(F261:F261)</f>
        <v>0</v>
      </c>
    </row>
    <row r="263" spans="1:6">
      <c r="A263" s="103">
        <v>37</v>
      </c>
      <c r="B263" s="104" t="s">
        <v>98</v>
      </c>
      <c r="C263" s="104"/>
      <c r="D263" s="104"/>
      <c r="E263" s="104"/>
      <c r="F263" s="105">
        <f>SUM(F264)</f>
        <v>0</v>
      </c>
    </row>
    <row r="264" spans="1:6" ht="25.5">
      <c r="A264" s="85">
        <v>37.1</v>
      </c>
      <c r="B264" s="40" t="s">
        <v>215</v>
      </c>
      <c r="C264" s="2" t="s">
        <v>131</v>
      </c>
      <c r="D264" s="11">
        <v>10.8</v>
      </c>
      <c r="E264" s="15"/>
      <c r="F264" s="92"/>
    </row>
    <row r="265" spans="1:6" hidden="1">
      <c r="A265" s="74"/>
      <c r="B265" s="16" t="s">
        <v>17</v>
      </c>
      <c r="C265" s="17"/>
      <c r="D265" s="11"/>
      <c r="E265" s="18"/>
      <c r="F265" s="75">
        <f>SUM(F264:F264)</f>
        <v>0</v>
      </c>
    </row>
    <row r="266" spans="1:6">
      <c r="A266" s="103">
        <v>38</v>
      </c>
      <c r="B266" s="104" t="s">
        <v>107</v>
      </c>
      <c r="C266" s="104"/>
      <c r="D266" s="104"/>
      <c r="E266" s="104"/>
      <c r="F266" s="105">
        <f>SUM(F267:F268)</f>
        <v>0</v>
      </c>
    </row>
    <row r="267" spans="1:6" ht="15">
      <c r="A267" s="85">
        <v>38.1</v>
      </c>
      <c r="B267" s="40" t="s">
        <v>111</v>
      </c>
      <c r="C267" s="2" t="s">
        <v>202</v>
      </c>
      <c r="D267" s="59">
        <v>10.68</v>
      </c>
      <c r="E267" s="15"/>
      <c r="F267" s="92"/>
    </row>
    <row r="268" spans="1:6" ht="26.25" thickBot="1">
      <c r="A268" s="85">
        <v>38.200000000000003</v>
      </c>
      <c r="B268" s="40" t="s">
        <v>113</v>
      </c>
      <c r="C268" s="41" t="s">
        <v>36</v>
      </c>
      <c r="D268" s="99">
        <v>278</v>
      </c>
      <c r="E268" s="15"/>
      <c r="F268" s="92"/>
    </row>
    <row r="269" spans="1:6" ht="13.5" hidden="1" thickBot="1">
      <c r="A269" s="74"/>
      <c r="B269" s="16" t="s">
        <v>17</v>
      </c>
      <c r="C269" s="17"/>
      <c r="D269" s="11"/>
      <c r="E269" s="18"/>
      <c r="F269" s="75">
        <f>SUM(F266:F268)</f>
        <v>0</v>
      </c>
    </row>
    <row r="270" spans="1:6" ht="13.5" hidden="1" thickBot="1">
      <c r="A270" s="74" t="s">
        <v>117</v>
      </c>
      <c r="B270" s="13" t="s">
        <v>118</v>
      </c>
      <c r="C270" s="13"/>
      <c r="D270" s="11"/>
      <c r="E270" s="14"/>
      <c r="F270" s="92"/>
    </row>
    <row r="271" spans="1:6" ht="13.5" hidden="1" thickBot="1">
      <c r="A271" s="74"/>
      <c r="B271" s="16" t="s">
        <v>17</v>
      </c>
      <c r="C271" s="17"/>
      <c r="D271" s="11"/>
      <c r="E271" s="18"/>
      <c r="F271" s="75">
        <f>SUM(F270:F270)</f>
        <v>0</v>
      </c>
    </row>
    <row r="272" spans="1:6" ht="13.5" hidden="1" thickBot="1">
      <c r="A272" s="74" t="s">
        <v>135</v>
      </c>
      <c r="B272" s="13" t="s">
        <v>136</v>
      </c>
      <c r="C272" s="13"/>
      <c r="D272" s="11"/>
      <c r="E272" s="14"/>
      <c r="F272" s="92"/>
    </row>
    <row r="273" spans="1:6" ht="13.5" hidden="1" thickBot="1">
      <c r="A273" s="74"/>
      <c r="B273" s="16" t="s">
        <v>17</v>
      </c>
      <c r="C273" s="17"/>
      <c r="D273" s="11"/>
      <c r="E273" s="18"/>
      <c r="F273" s="92">
        <f>E273*D273</f>
        <v>0</v>
      </c>
    </row>
    <row r="274" spans="1:6" ht="15.75" customHeight="1" thickBot="1">
      <c r="A274" s="140" t="s">
        <v>226</v>
      </c>
      <c r="B274" s="141"/>
      <c r="C274" s="141"/>
      <c r="D274" s="141"/>
      <c r="E274" s="141"/>
      <c r="F274" s="102">
        <f>+F266+F263+F243+F237</f>
        <v>0</v>
      </c>
    </row>
    <row r="275" spans="1:6" ht="15.75" customHeight="1" thickBot="1">
      <c r="A275" s="142" t="s">
        <v>207</v>
      </c>
      <c r="B275" s="143"/>
      <c r="C275" s="143"/>
      <c r="D275" s="143"/>
      <c r="E275" s="143"/>
      <c r="F275" s="110"/>
    </row>
    <row r="276" spans="1:6" ht="14.25" thickTop="1" thickBot="1">
      <c r="A276" s="110" t="s">
        <v>0</v>
      </c>
      <c r="B276" s="110" t="s">
        <v>1</v>
      </c>
      <c r="C276" s="110" t="s">
        <v>204</v>
      </c>
      <c r="D276" s="110" t="s">
        <v>201</v>
      </c>
      <c r="E276" s="110" t="s">
        <v>221</v>
      </c>
      <c r="F276" s="110" t="s">
        <v>220</v>
      </c>
    </row>
    <row r="277" spans="1:6" ht="13.5" thickTop="1">
      <c r="A277" s="103">
        <v>39</v>
      </c>
      <c r="B277" s="104" t="s">
        <v>3</v>
      </c>
      <c r="C277" s="104"/>
      <c r="D277" s="104"/>
      <c r="E277" s="104"/>
      <c r="F277" s="105">
        <f>SUM(F278:F282)</f>
        <v>0</v>
      </c>
    </row>
    <row r="278" spans="1:6" ht="25.5">
      <c r="A278" s="2">
        <v>39.1</v>
      </c>
      <c r="B278" s="61" t="s">
        <v>4</v>
      </c>
      <c r="C278" s="2" t="s">
        <v>202</v>
      </c>
      <c r="D278" s="11">
        <v>260</v>
      </c>
      <c r="E278" s="15"/>
      <c r="F278" s="62"/>
    </row>
    <row r="279" spans="1:6" ht="15">
      <c r="A279" s="2">
        <v>39.200000000000003</v>
      </c>
      <c r="B279" s="61" t="s">
        <v>12</v>
      </c>
      <c r="C279" s="2" t="s">
        <v>202</v>
      </c>
      <c r="D279" s="51">
        <f>D278+128</f>
        <v>388</v>
      </c>
      <c r="E279" s="15"/>
      <c r="F279" s="62"/>
    </row>
    <row r="280" spans="1:6">
      <c r="A280" s="2">
        <v>39.299999999999997</v>
      </c>
      <c r="B280" s="61" t="s">
        <v>13</v>
      </c>
      <c r="C280" s="2" t="s">
        <v>14</v>
      </c>
      <c r="D280" s="51">
        <v>120</v>
      </c>
      <c r="E280" s="15"/>
      <c r="F280" s="62"/>
    </row>
    <row r="281" spans="1:6" ht="25.5">
      <c r="A281" s="2">
        <v>39.4</v>
      </c>
      <c r="B281" s="61" t="s">
        <v>15</v>
      </c>
      <c r="C281" s="2" t="s">
        <v>228</v>
      </c>
      <c r="D281" s="51">
        <v>120</v>
      </c>
      <c r="E281" s="15"/>
      <c r="F281" s="62"/>
    </row>
    <row r="282" spans="1:6">
      <c r="A282" s="2">
        <v>39.5</v>
      </c>
      <c r="B282" s="61" t="s">
        <v>216</v>
      </c>
      <c r="C282" s="2" t="s">
        <v>134</v>
      </c>
      <c r="D282" s="51">
        <f>60*1.3</f>
        <v>78</v>
      </c>
      <c r="E282" s="15"/>
      <c r="F282" s="62"/>
    </row>
    <row r="283" spans="1:6" hidden="1">
      <c r="A283" s="2"/>
      <c r="B283" s="19" t="s">
        <v>17</v>
      </c>
      <c r="C283" s="17"/>
      <c r="D283" s="53"/>
      <c r="E283" s="18"/>
      <c r="F283" s="63">
        <f>SUM(F278:F282)</f>
        <v>0</v>
      </c>
    </row>
    <row r="284" spans="1:6">
      <c r="A284" s="103">
        <v>40</v>
      </c>
      <c r="B284" s="104" t="s">
        <v>19</v>
      </c>
      <c r="C284" s="104"/>
      <c r="D284" s="104"/>
      <c r="E284" s="104"/>
      <c r="F284" s="105">
        <f>SUM(F285:F287)</f>
        <v>0</v>
      </c>
    </row>
    <row r="285" spans="1:6" ht="25.5">
      <c r="A285" s="2">
        <v>40.1</v>
      </c>
      <c r="B285" s="64" t="s">
        <v>218</v>
      </c>
      <c r="C285" s="2" t="s">
        <v>202</v>
      </c>
      <c r="D285" s="52">
        <v>388</v>
      </c>
      <c r="E285" s="15"/>
      <c r="F285" s="62"/>
    </row>
    <row r="286" spans="1:6">
      <c r="A286" s="2">
        <v>40.200000000000003</v>
      </c>
      <c r="B286" s="65" t="s">
        <v>217</v>
      </c>
      <c r="C286" s="2" t="s">
        <v>132</v>
      </c>
      <c r="D286" s="11">
        <v>103</v>
      </c>
      <c r="E286" s="15"/>
      <c r="F286" s="62"/>
    </row>
    <row r="287" spans="1:6">
      <c r="A287" s="2">
        <v>40.299999999999997</v>
      </c>
      <c r="B287" s="65" t="s">
        <v>219</v>
      </c>
      <c r="C287" s="2" t="s">
        <v>131</v>
      </c>
      <c r="D287" s="11">
        <v>40</v>
      </c>
      <c r="E287" s="15"/>
      <c r="F287" s="62"/>
    </row>
    <row r="288" spans="1:6" hidden="1">
      <c r="A288" s="2"/>
      <c r="B288" s="19" t="s">
        <v>17</v>
      </c>
      <c r="C288" s="17"/>
      <c r="D288" s="11"/>
      <c r="E288" s="18"/>
      <c r="F288" s="60">
        <f>SUM(F284:F287)</f>
        <v>0</v>
      </c>
    </row>
    <row r="289" spans="1:6">
      <c r="A289" s="103">
        <v>41.1</v>
      </c>
      <c r="B289" s="104" t="s">
        <v>43</v>
      </c>
      <c r="C289" s="104"/>
      <c r="D289" s="104"/>
      <c r="E289" s="104"/>
      <c r="F289" s="105">
        <f>SUM(F290:F291)</f>
        <v>0</v>
      </c>
    </row>
    <row r="290" spans="1:6">
      <c r="A290" s="2">
        <v>41.2</v>
      </c>
      <c r="B290" s="61" t="s">
        <v>55</v>
      </c>
      <c r="C290" s="2" t="s">
        <v>8</v>
      </c>
      <c r="D290" s="51">
        <v>36</v>
      </c>
      <c r="E290" s="15"/>
      <c r="F290" s="62"/>
    </row>
    <row r="291" spans="1:6" ht="13.5" thickBot="1">
      <c r="A291" s="2">
        <v>41.3</v>
      </c>
      <c r="B291" s="61" t="s">
        <v>60</v>
      </c>
      <c r="C291" s="2" t="s">
        <v>11</v>
      </c>
      <c r="D291" s="51">
        <v>5</v>
      </c>
      <c r="E291" s="15"/>
      <c r="F291" s="62"/>
    </row>
    <row r="292" spans="1:6" ht="13.5" thickBot="1">
      <c r="A292" s="140" t="s">
        <v>227</v>
      </c>
      <c r="B292" s="141"/>
      <c r="C292" s="141"/>
      <c r="D292" s="141"/>
      <c r="E292" s="141"/>
      <c r="F292" s="102">
        <f>+F289+F284+F277</f>
        <v>0</v>
      </c>
    </row>
    <row r="293" spans="1:6" ht="15.75" customHeight="1" thickBot="1">
      <c r="A293" s="142" t="s">
        <v>280</v>
      </c>
      <c r="B293" s="143"/>
      <c r="C293" s="143"/>
      <c r="D293" s="143"/>
      <c r="E293" s="143"/>
      <c r="F293" s="110"/>
    </row>
    <row r="294" spans="1:6" ht="14.25" thickTop="1" thickBot="1">
      <c r="A294" s="110" t="s">
        <v>0</v>
      </c>
      <c r="B294" s="110" t="s">
        <v>1</v>
      </c>
      <c r="C294" s="110" t="s">
        <v>204</v>
      </c>
      <c r="D294" s="110" t="s">
        <v>201</v>
      </c>
      <c r="E294" s="110" t="s">
        <v>221</v>
      </c>
      <c r="F294" s="110" t="s">
        <v>220</v>
      </c>
    </row>
    <row r="295" spans="1:6" ht="13.5" thickTop="1">
      <c r="A295" s="103">
        <v>42</v>
      </c>
      <c r="B295" s="104" t="s">
        <v>3</v>
      </c>
      <c r="C295" s="104"/>
      <c r="D295" s="104"/>
      <c r="E295" s="104"/>
      <c r="F295" s="105">
        <f>SUM(F296:F299)</f>
        <v>0</v>
      </c>
    </row>
    <row r="296" spans="1:6" ht="15">
      <c r="A296" s="85">
        <v>42.1</v>
      </c>
      <c r="B296" s="3" t="s">
        <v>12</v>
      </c>
      <c r="C296" s="2" t="s">
        <v>202</v>
      </c>
      <c r="D296" s="51">
        <v>212</v>
      </c>
      <c r="E296" s="111"/>
      <c r="F296" s="92"/>
    </row>
    <row r="297" spans="1:6">
      <c r="A297" s="85">
        <v>42.2</v>
      </c>
      <c r="B297" s="3" t="s">
        <v>13</v>
      </c>
      <c r="C297" s="2" t="s">
        <v>14</v>
      </c>
      <c r="D297" s="51">
        <v>250</v>
      </c>
      <c r="E297" s="111"/>
      <c r="F297" s="92"/>
    </row>
    <row r="298" spans="1:6" ht="25.5">
      <c r="A298" s="85">
        <v>42.3</v>
      </c>
      <c r="B298" s="3" t="s">
        <v>15</v>
      </c>
      <c r="C298" s="2" t="s">
        <v>228</v>
      </c>
      <c r="D298" s="51">
        <v>250</v>
      </c>
      <c r="E298" s="111"/>
      <c r="F298" s="92"/>
    </row>
    <row r="299" spans="1:6">
      <c r="A299" s="85">
        <v>42.4</v>
      </c>
      <c r="B299" s="3" t="s">
        <v>16</v>
      </c>
      <c r="C299" s="2" t="s">
        <v>11</v>
      </c>
      <c r="D299" s="52">
        <v>30</v>
      </c>
      <c r="E299" s="111"/>
      <c r="F299" s="92"/>
    </row>
    <row r="300" spans="1:6" hidden="1">
      <c r="A300" s="85"/>
      <c r="B300" s="13" t="s">
        <v>17</v>
      </c>
      <c r="C300" s="17"/>
      <c r="D300" s="53"/>
      <c r="E300" s="112"/>
      <c r="F300" s="93">
        <f>SUM(F296:F299)</f>
        <v>0</v>
      </c>
    </row>
    <row r="301" spans="1:6">
      <c r="A301" s="103">
        <v>45</v>
      </c>
      <c r="B301" s="104" t="s">
        <v>19</v>
      </c>
      <c r="C301" s="104"/>
      <c r="D301" s="104"/>
      <c r="E301" s="104"/>
      <c r="F301" s="105">
        <f>SUM(F302:F311)</f>
        <v>0</v>
      </c>
    </row>
    <row r="302" spans="1:6" ht="15">
      <c r="A302" s="85">
        <v>45.1</v>
      </c>
      <c r="B302" s="33" t="s">
        <v>21</v>
      </c>
      <c r="C302" s="2" t="s">
        <v>202</v>
      </c>
      <c r="D302" s="51">
        <v>28</v>
      </c>
      <c r="E302" s="111"/>
      <c r="F302" s="92"/>
    </row>
    <row r="303" spans="1:6" ht="15">
      <c r="A303" s="85">
        <v>45.2</v>
      </c>
      <c r="B303" s="33" t="s">
        <v>23</v>
      </c>
      <c r="C303" s="2" t="s">
        <v>202</v>
      </c>
      <c r="D303" s="113">
        <v>162.31</v>
      </c>
      <c r="E303" s="111"/>
      <c r="F303" s="92"/>
    </row>
    <row r="304" spans="1:6" ht="15">
      <c r="A304" s="85">
        <v>45.3</v>
      </c>
      <c r="B304" s="33" t="s">
        <v>25</v>
      </c>
      <c r="C304" s="2" t="s">
        <v>228</v>
      </c>
      <c r="D304" s="51">
        <v>3.34</v>
      </c>
      <c r="E304" s="111"/>
      <c r="F304" s="92"/>
    </row>
    <row r="305" spans="1:6" ht="15">
      <c r="A305" s="85">
        <v>45.4</v>
      </c>
      <c r="B305" s="33" t="s">
        <v>28</v>
      </c>
      <c r="C305" s="2" t="s">
        <v>228</v>
      </c>
      <c r="D305" s="113">
        <v>2.5299999999999998</v>
      </c>
      <c r="E305" s="111"/>
      <c r="F305" s="92"/>
    </row>
    <row r="306" spans="1:6" ht="15">
      <c r="A306" s="85">
        <v>45.5</v>
      </c>
      <c r="B306" s="33" t="s">
        <v>31</v>
      </c>
      <c r="C306" s="2" t="s">
        <v>228</v>
      </c>
      <c r="D306" s="113">
        <v>3.99</v>
      </c>
      <c r="E306" s="111"/>
      <c r="F306" s="92"/>
    </row>
    <row r="307" spans="1:6" ht="15">
      <c r="A307" s="85">
        <v>45.6</v>
      </c>
      <c r="B307" s="33" t="s">
        <v>33</v>
      </c>
      <c r="C307" s="2" t="s">
        <v>202</v>
      </c>
      <c r="D307" s="113">
        <v>162.31</v>
      </c>
      <c r="E307" s="111"/>
      <c r="F307" s="92"/>
    </row>
    <row r="308" spans="1:6">
      <c r="A308" s="85">
        <v>45.7</v>
      </c>
      <c r="B308" s="33" t="s">
        <v>35</v>
      </c>
      <c r="C308" s="2" t="s">
        <v>36</v>
      </c>
      <c r="D308" s="113">
        <v>1404</v>
      </c>
      <c r="E308" s="111"/>
      <c r="F308" s="92"/>
    </row>
    <row r="309" spans="1:6" ht="15">
      <c r="A309" s="85">
        <v>45.8</v>
      </c>
      <c r="B309" s="33" t="s">
        <v>37</v>
      </c>
      <c r="C309" s="2" t="s">
        <v>228</v>
      </c>
      <c r="D309" s="51">
        <v>2</v>
      </c>
      <c r="E309" s="111"/>
      <c r="F309" s="92"/>
    </row>
    <row r="310" spans="1:6">
      <c r="A310" s="85">
        <v>45.9</v>
      </c>
      <c r="B310" s="33" t="s">
        <v>38</v>
      </c>
      <c r="C310" s="2" t="s">
        <v>39</v>
      </c>
      <c r="D310" s="51">
        <v>169.4</v>
      </c>
      <c r="E310" s="111"/>
      <c r="F310" s="92"/>
    </row>
    <row r="311" spans="1:6">
      <c r="A311" s="114">
        <v>45.1</v>
      </c>
      <c r="B311" s="33" t="s">
        <v>41</v>
      </c>
      <c r="C311" s="2" t="s">
        <v>8</v>
      </c>
      <c r="D311" s="51">
        <v>58</v>
      </c>
      <c r="E311" s="111"/>
      <c r="F311" s="92"/>
    </row>
    <row r="312" spans="1:6" hidden="1">
      <c r="A312" s="85"/>
      <c r="B312" s="16" t="s">
        <v>17</v>
      </c>
      <c r="C312" s="17"/>
      <c r="D312" s="11"/>
      <c r="E312" s="112"/>
      <c r="F312" s="75">
        <f>SUM(F301:F311)</f>
        <v>0</v>
      </c>
    </row>
    <row r="313" spans="1:6">
      <c r="A313" s="103">
        <v>46</v>
      </c>
      <c r="B313" s="104" t="s">
        <v>43</v>
      </c>
      <c r="C313" s="104"/>
      <c r="D313" s="104"/>
      <c r="E313" s="104"/>
      <c r="F313" s="105">
        <f>SUM(F314:F321)</f>
        <v>0</v>
      </c>
    </row>
    <row r="314" spans="1:6">
      <c r="A314" s="85">
        <v>46.1</v>
      </c>
      <c r="B314" s="3" t="s">
        <v>45</v>
      </c>
      <c r="C314" s="2" t="s">
        <v>11</v>
      </c>
      <c r="D314" s="113">
        <v>4</v>
      </c>
      <c r="E314" s="111"/>
      <c r="F314" s="92"/>
    </row>
    <row r="315" spans="1:6">
      <c r="A315" s="85">
        <v>46.2</v>
      </c>
      <c r="B315" s="3" t="s">
        <v>281</v>
      </c>
      <c r="C315" s="2" t="s">
        <v>11</v>
      </c>
      <c r="D315" s="113">
        <v>2</v>
      </c>
      <c r="E315" s="111"/>
      <c r="F315" s="92"/>
    </row>
    <row r="316" spans="1:6">
      <c r="A316" s="85">
        <v>46.3</v>
      </c>
      <c r="B316" s="3" t="s">
        <v>49</v>
      </c>
      <c r="C316" s="2" t="s">
        <v>11</v>
      </c>
      <c r="D316" s="113">
        <v>4</v>
      </c>
      <c r="E316" s="111"/>
      <c r="F316" s="92"/>
    </row>
    <row r="317" spans="1:6">
      <c r="A317" s="85">
        <v>46.4</v>
      </c>
      <c r="B317" s="3" t="s">
        <v>51</v>
      </c>
      <c r="C317" s="2" t="s">
        <v>11</v>
      </c>
      <c r="D317" s="113">
        <v>2</v>
      </c>
      <c r="E317" s="111"/>
      <c r="F317" s="92"/>
    </row>
    <row r="318" spans="1:6">
      <c r="A318" s="85">
        <v>46.5</v>
      </c>
      <c r="B318" s="3" t="s">
        <v>53</v>
      </c>
      <c r="C318" s="2" t="s">
        <v>8</v>
      </c>
      <c r="D318" s="113">
        <v>50</v>
      </c>
      <c r="E318" s="111"/>
      <c r="F318" s="92"/>
    </row>
    <row r="319" spans="1:6">
      <c r="A319" s="85">
        <v>46.6</v>
      </c>
      <c r="B319" s="3" t="s">
        <v>57</v>
      </c>
      <c r="C319" s="2" t="s">
        <v>8</v>
      </c>
      <c r="D319" s="113">
        <v>25</v>
      </c>
      <c r="E319" s="111"/>
      <c r="F319" s="92"/>
    </row>
    <row r="320" spans="1:6">
      <c r="A320" s="85">
        <v>46.7</v>
      </c>
      <c r="B320" s="3" t="s">
        <v>59</v>
      </c>
      <c r="C320" s="2" t="s">
        <v>8</v>
      </c>
      <c r="D320" s="113">
        <v>25</v>
      </c>
      <c r="E320" s="111"/>
      <c r="F320" s="92"/>
    </row>
    <row r="321" spans="1:6">
      <c r="A321" s="85">
        <v>46.8</v>
      </c>
      <c r="B321" s="3" t="s">
        <v>60</v>
      </c>
      <c r="C321" s="2" t="s">
        <v>11</v>
      </c>
      <c r="D321" s="51">
        <v>4</v>
      </c>
      <c r="E321" s="111"/>
      <c r="F321" s="92"/>
    </row>
    <row r="322" spans="1:6" hidden="1">
      <c r="A322" s="85">
        <v>46.9</v>
      </c>
      <c r="B322" s="16" t="s">
        <v>17</v>
      </c>
      <c r="C322" s="17"/>
      <c r="D322" s="11"/>
      <c r="E322" s="112"/>
      <c r="F322" s="75">
        <f>SUM(F313:F321)</f>
        <v>0</v>
      </c>
    </row>
    <row r="323" spans="1:6">
      <c r="A323" s="103">
        <v>47</v>
      </c>
      <c r="B323" s="104" t="s">
        <v>64</v>
      </c>
      <c r="C323" s="104"/>
      <c r="D323" s="104"/>
      <c r="E323" s="104"/>
      <c r="F323" s="105">
        <f>SUM(F324:F325)</f>
        <v>0</v>
      </c>
    </row>
    <row r="324" spans="1:6" ht="15">
      <c r="A324" s="85">
        <v>47.1</v>
      </c>
      <c r="B324" s="33" t="s">
        <v>68</v>
      </c>
      <c r="C324" s="2" t="s">
        <v>202</v>
      </c>
      <c r="D324" s="113">
        <v>84</v>
      </c>
      <c r="E324" s="111"/>
      <c r="F324" s="92"/>
    </row>
    <row r="325" spans="1:6" ht="15">
      <c r="A325" s="85">
        <v>47.2</v>
      </c>
      <c r="B325" s="40" t="s">
        <v>70</v>
      </c>
      <c r="C325" s="2" t="s">
        <v>202</v>
      </c>
      <c r="D325" s="113">
        <v>84</v>
      </c>
      <c r="E325" s="111"/>
      <c r="F325" s="92"/>
    </row>
    <row r="326" spans="1:6" hidden="1">
      <c r="A326" s="85"/>
      <c r="B326" s="13" t="s">
        <v>17</v>
      </c>
      <c r="C326" s="17"/>
      <c r="D326" s="11"/>
      <c r="E326" s="112"/>
      <c r="F326" s="75">
        <f>SUM(F323:F325)</f>
        <v>0</v>
      </c>
    </row>
    <row r="327" spans="1:6">
      <c r="A327" s="103">
        <v>48</v>
      </c>
      <c r="B327" s="104" t="s">
        <v>72</v>
      </c>
      <c r="C327" s="104"/>
      <c r="D327" s="104"/>
      <c r="E327" s="104"/>
      <c r="F327" s="105">
        <f>SUM(F328:F330)</f>
        <v>0</v>
      </c>
    </row>
    <row r="328" spans="1:6" ht="15">
      <c r="A328" s="85">
        <v>48.1</v>
      </c>
      <c r="B328" s="3" t="s">
        <v>74</v>
      </c>
      <c r="C328" s="2" t="s">
        <v>202</v>
      </c>
      <c r="D328" s="113">
        <v>162.31</v>
      </c>
      <c r="E328" s="111"/>
      <c r="F328" s="92"/>
    </row>
    <row r="329" spans="1:6">
      <c r="A329" s="85">
        <v>48.2</v>
      </c>
      <c r="B329" s="33" t="s">
        <v>76</v>
      </c>
      <c r="C329" s="2" t="s">
        <v>8</v>
      </c>
      <c r="D329" s="113">
        <v>58</v>
      </c>
      <c r="E329" s="111"/>
      <c r="F329" s="92"/>
    </row>
    <row r="330" spans="1:6" ht="15">
      <c r="A330" s="85">
        <v>48.3</v>
      </c>
      <c r="B330" s="65" t="s">
        <v>77</v>
      </c>
      <c r="C330" s="2" t="s">
        <v>202</v>
      </c>
      <c r="D330" s="113">
        <v>29.5</v>
      </c>
      <c r="E330" s="111"/>
      <c r="F330" s="92"/>
    </row>
    <row r="331" spans="1:6" hidden="1">
      <c r="A331" s="74"/>
      <c r="B331" s="16" t="s">
        <v>17</v>
      </c>
      <c r="C331" s="17"/>
      <c r="D331" s="11"/>
      <c r="E331" s="112"/>
      <c r="F331" s="75">
        <f>SUM(F327:F330)</f>
        <v>0</v>
      </c>
    </row>
    <row r="332" spans="1:6" hidden="1">
      <c r="A332" s="74" t="s">
        <v>79</v>
      </c>
      <c r="B332" s="13" t="s">
        <v>80</v>
      </c>
      <c r="C332" s="13"/>
      <c r="D332" s="11"/>
      <c r="E332" s="115"/>
      <c r="F332" s="92"/>
    </row>
    <row r="333" spans="1:6" hidden="1">
      <c r="A333" s="74"/>
      <c r="B333" s="16" t="s">
        <v>17</v>
      </c>
      <c r="C333" s="17"/>
      <c r="D333" s="11"/>
      <c r="E333" s="112"/>
      <c r="F333" s="75">
        <f>SUM(F332:F332)</f>
        <v>0</v>
      </c>
    </row>
    <row r="334" spans="1:6">
      <c r="A334" s="103">
        <v>49</v>
      </c>
      <c r="B334" s="104" t="s">
        <v>84</v>
      </c>
      <c r="C334" s="104"/>
      <c r="D334" s="104"/>
      <c r="E334" s="104"/>
      <c r="F334" s="105">
        <f>SUM(F335)</f>
        <v>0</v>
      </c>
    </row>
    <row r="335" spans="1:6" ht="25.5">
      <c r="A335" s="85">
        <v>49.1</v>
      </c>
      <c r="B335" s="40" t="s">
        <v>96</v>
      </c>
      <c r="C335" s="2" t="s">
        <v>8</v>
      </c>
      <c r="D335" s="113">
        <v>11.8</v>
      </c>
      <c r="E335" s="111"/>
      <c r="F335" s="92"/>
    </row>
    <row r="336" spans="1:6" hidden="1">
      <c r="A336" s="74"/>
      <c r="B336" s="13" t="s">
        <v>17</v>
      </c>
      <c r="C336" s="17"/>
      <c r="D336" s="55"/>
      <c r="E336" s="112"/>
      <c r="F336" s="75">
        <f>SUM(F334:F335)</f>
        <v>0</v>
      </c>
    </row>
    <row r="337" spans="1:6">
      <c r="A337" s="103">
        <v>50</v>
      </c>
      <c r="B337" s="104" t="s">
        <v>98</v>
      </c>
      <c r="C337" s="104"/>
      <c r="D337" s="104"/>
      <c r="E337" s="104"/>
      <c r="F337" s="105">
        <f>SUM(F338:F342)</f>
        <v>0</v>
      </c>
    </row>
    <row r="338" spans="1:6" ht="25.5">
      <c r="A338" s="85">
        <v>50.1</v>
      </c>
      <c r="B338" s="40" t="s">
        <v>100</v>
      </c>
      <c r="C338" s="2" t="s">
        <v>202</v>
      </c>
      <c r="D338" s="54">
        <v>18.559999999999999</v>
      </c>
      <c r="E338" s="111"/>
      <c r="F338" s="92"/>
    </row>
    <row r="339" spans="1:6" ht="25.5">
      <c r="A339" s="85">
        <v>50.2</v>
      </c>
      <c r="B339" s="40" t="s">
        <v>101</v>
      </c>
      <c r="C339" s="2" t="s">
        <v>202</v>
      </c>
      <c r="D339" s="113">
        <v>88</v>
      </c>
      <c r="E339" s="111"/>
      <c r="F339" s="92"/>
    </row>
    <row r="340" spans="1:6" ht="25.5">
      <c r="A340" s="85">
        <v>50.3</v>
      </c>
      <c r="B340" s="40" t="s">
        <v>102</v>
      </c>
      <c r="C340" s="2" t="s">
        <v>11</v>
      </c>
      <c r="D340" s="113">
        <v>1</v>
      </c>
      <c r="E340" s="111"/>
      <c r="F340" s="92"/>
    </row>
    <row r="341" spans="1:6" ht="15">
      <c r="A341" s="85">
        <v>50.4</v>
      </c>
      <c r="B341" s="56" t="s">
        <v>103</v>
      </c>
      <c r="C341" s="2" t="s">
        <v>202</v>
      </c>
      <c r="D341" s="54">
        <v>80</v>
      </c>
      <c r="E341" s="111"/>
      <c r="F341" s="92"/>
    </row>
    <row r="342" spans="1:6" ht="15">
      <c r="A342" s="85">
        <v>50.5</v>
      </c>
      <c r="B342" s="40" t="s">
        <v>104</v>
      </c>
      <c r="C342" s="2" t="s">
        <v>202</v>
      </c>
      <c r="D342" s="113">
        <v>5.8</v>
      </c>
      <c r="E342" s="111"/>
      <c r="F342" s="92"/>
    </row>
    <row r="343" spans="1:6" hidden="1">
      <c r="A343" s="74"/>
      <c r="B343" s="16" t="s">
        <v>17</v>
      </c>
      <c r="C343" s="17"/>
      <c r="D343" s="11"/>
      <c r="E343" s="112"/>
      <c r="F343" s="75">
        <f>SUM(F337:F342)</f>
        <v>0</v>
      </c>
    </row>
    <row r="344" spans="1:6">
      <c r="A344" s="103">
        <v>51</v>
      </c>
      <c r="B344" s="104" t="s">
        <v>107</v>
      </c>
      <c r="C344" s="104"/>
      <c r="D344" s="104"/>
      <c r="E344" s="104"/>
      <c r="F344" s="105">
        <f>SUM(F345:F347)</f>
        <v>0</v>
      </c>
    </row>
    <row r="345" spans="1:6" ht="15">
      <c r="A345" s="85">
        <v>51.1</v>
      </c>
      <c r="B345" s="40" t="s">
        <v>111</v>
      </c>
      <c r="C345" s="2" t="s">
        <v>202</v>
      </c>
      <c r="D345" s="113">
        <v>162.31</v>
      </c>
      <c r="E345" s="111"/>
      <c r="F345" s="92"/>
    </row>
    <row r="346" spans="1:6" ht="25.5">
      <c r="A346" s="85">
        <v>51.2</v>
      </c>
      <c r="B346" s="40" t="s">
        <v>113</v>
      </c>
      <c r="C346" s="41" t="s">
        <v>36</v>
      </c>
      <c r="D346" s="113">
        <v>1947</v>
      </c>
      <c r="E346" s="111"/>
      <c r="F346" s="92"/>
    </row>
    <row r="347" spans="1:6">
      <c r="A347" s="85">
        <v>51.3</v>
      </c>
      <c r="B347" s="40" t="s">
        <v>115</v>
      </c>
      <c r="C347" s="2" t="s">
        <v>8</v>
      </c>
      <c r="D347" s="11">
        <v>58</v>
      </c>
      <c r="E347" s="111"/>
      <c r="F347" s="92"/>
    </row>
    <row r="348" spans="1:6" hidden="1">
      <c r="A348" s="74"/>
      <c r="B348" s="13" t="s">
        <v>17</v>
      </c>
      <c r="C348" s="17"/>
      <c r="D348" s="11"/>
      <c r="E348" s="112"/>
      <c r="F348" s="75">
        <f>SUM(F344:F347)</f>
        <v>0</v>
      </c>
    </row>
    <row r="349" spans="1:6">
      <c r="A349" s="103">
        <v>52</v>
      </c>
      <c r="B349" s="104" t="s">
        <v>118</v>
      </c>
      <c r="C349" s="104"/>
      <c r="D349" s="104"/>
      <c r="E349" s="104"/>
      <c r="F349" s="105">
        <f>SUM(F350:F351)</f>
        <v>0</v>
      </c>
    </row>
    <row r="350" spans="1:6" ht="15">
      <c r="A350" s="85">
        <v>52.1</v>
      </c>
      <c r="B350" s="33" t="s">
        <v>122</v>
      </c>
      <c r="C350" s="2" t="s">
        <v>202</v>
      </c>
      <c r="D350" s="113">
        <v>84</v>
      </c>
      <c r="E350" s="111"/>
      <c r="F350" s="92"/>
    </row>
    <row r="351" spans="1:6" ht="15">
      <c r="A351" s="85">
        <v>52.2</v>
      </c>
      <c r="B351" s="33" t="s">
        <v>130</v>
      </c>
      <c r="C351" s="2" t="s">
        <v>202</v>
      </c>
      <c r="D351" s="49">
        <v>84</v>
      </c>
      <c r="E351" s="111"/>
      <c r="F351" s="92"/>
    </row>
    <row r="352" spans="1:6" hidden="1">
      <c r="A352" s="74"/>
      <c r="B352" s="16" t="s">
        <v>17</v>
      </c>
      <c r="C352" s="17"/>
      <c r="D352" s="11"/>
      <c r="E352" s="112"/>
      <c r="F352" s="75">
        <f>SUM(F349:F351)</f>
        <v>0</v>
      </c>
    </row>
    <row r="353" spans="1:6" hidden="1">
      <c r="A353" s="74" t="s">
        <v>135</v>
      </c>
      <c r="B353" s="13" t="s">
        <v>136</v>
      </c>
      <c r="C353" s="13"/>
      <c r="D353" s="11"/>
      <c r="E353" s="115"/>
      <c r="F353" s="92"/>
    </row>
    <row r="354" spans="1:6" hidden="1">
      <c r="A354" s="74"/>
      <c r="B354" s="16" t="s">
        <v>17</v>
      </c>
      <c r="C354" s="17"/>
      <c r="D354" s="11"/>
      <c r="E354" s="112"/>
      <c r="F354" s="92">
        <f>E354*D354</f>
        <v>0</v>
      </c>
    </row>
    <row r="355" spans="1:6" hidden="1">
      <c r="A355" s="74"/>
      <c r="B355" s="13" t="s">
        <v>139</v>
      </c>
      <c r="C355" s="13"/>
      <c r="D355" s="11"/>
      <c r="E355" s="115"/>
      <c r="F355" s="92"/>
    </row>
    <row r="356" spans="1:6" hidden="1">
      <c r="A356" s="74" t="s">
        <v>140</v>
      </c>
      <c r="B356" s="13" t="s">
        <v>141</v>
      </c>
      <c r="C356" s="13"/>
      <c r="D356" s="11"/>
      <c r="E356" s="115"/>
      <c r="F356" s="92"/>
    </row>
    <row r="357" spans="1:6" hidden="1">
      <c r="A357" s="85"/>
      <c r="B357" s="16" t="s">
        <v>17</v>
      </c>
      <c r="C357" s="17"/>
      <c r="D357" s="11"/>
      <c r="E357" s="112"/>
      <c r="F357" s="75"/>
    </row>
    <row r="358" spans="1:6" hidden="1">
      <c r="A358" s="74" t="s">
        <v>145</v>
      </c>
      <c r="B358" s="13" t="s">
        <v>146</v>
      </c>
      <c r="C358" s="13"/>
      <c r="D358" s="11"/>
      <c r="E358" s="115"/>
      <c r="F358" s="92"/>
    </row>
    <row r="359" spans="1:6" hidden="1">
      <c r="A359" s="85"/>
      <c r="B359" s="16" t="s">
        <v>17</v>
      </c>
      <c r="C359" s="17"/>
      <c r="D359" s="11"/>
      <c r="E359" s="112"/>
      <c r="F359" s="75">
        <f>SUM(F358:F358)</f>
        <v>0</v>
      </c>
    </row>
    <row r="360" spans="1:6" hidden="1">
      <c r="A360" s="74" t="s">
        <v>149</v>
      </c>
      <c r="B360" s="13" t="s">
        <v>150</v>
      </c>
      <c r="C360" s="13"/>
      <c r="D360" s="11"/>
      <c r="E360" s="115"/>
      <c r="F360" s="92"/>
    </row>
    <row r="361" spans="1:6" hidden="1">
      <c r="A361" s="85"/>
      <c r="B361" s="16" t="s">
        <v>17</v>
      </c>
      <c r="C361" s="17"/>
      <c r="D361" s="55"/>
      <c r="E361" s="112"/>
      <c r="F361" s="75"/>
    </row>
    <row r="362" spans="1:6" hidden="1">
      <c r="A362" s="74" t="s">
        <v>160</v>
      </c>
      <c r="B362" s="13" t="s">
        <v>161</v>
      </c>
      <c r="C362" s="13"/>
      <c r="D362" s="11"/>
      <c r="E362" s="115"/>
      <c r="F362" s="92"/>
    </row>
    <row r="363" spans="1:6" hidden="1">
      <c r="A363" s="85"/>
      <c r="B363" s="16" t="s">
        <v>17</v>
      </c>
      <c r="C363" s="17"/>
      <c r="D363" s="11"/>
      <c r="E363" s="112"/>
      <c r="F363" s="75"/>
    </row>
    <row r="364" spans="1:6" hidden="1">
      <c r="A364" s="74" t="s">
        <v>162</v>
      </c>
      <c r="B364" s="13" t="s">
        <v>163</v>
      </c>
      <c r="C364" s="13"/>
      <c r="D364" s="11"/>
      <c r="E364" s="115"/>
      <c r="F364" s="92"/>
    </row>
    <row r="365" spans="1:6" hidden="1">
      <c r="A365" s="85"/>
      <c r="B365" s="16" t="s">
        <v>17</v>
      </c>
      <c r="C365" s="17"/>
      <c r="D365" s="11"/>
      <c r="E365" s="112"/>
      <c r="F365" s="92">
        <f>E365*D365</f>
        <v>0</v>
      </c>
    </row>
    <row r="366" spans="1:6" hidden="1">
      <c r="A366" s="74" t="s">
        <v>164</v>
      </c>
      <c r="B366" s="13" t="s">
        <v>165</v>
      </c>
      <c r="C366" s="13"/>
      <c r="D366" s="11"/>
      <c r="E366" s="115"/>
      <c r="F366" s="92"/>
    </row>
    <row r="367" spans="1:6" hidden="1">
      <c r="A367" s="85"/>
      <c r="B367" s="16" t="s">
        <v>17</v>
      </c>
      <c r="C367" s="17"/>
      <c r="D367" s="11"/>
      <c r="E367" s="112"/>
      <c r="F367" s="92">
        <f>E367*D367</f>
        <v>0</v>
      </c>
    </row>
    <row r="368" spans="1:6">
      <c r="A368" s="103">
        <v>53</v>
      </c>
      <c r="B368" s="104" t="s">
        <v>167</v>
      </c>
      <c r="C368" s="104"/>
      <c r="D368" s="104"/>
      <c r="E368" s="104"/>
      <c r="F368" s="105">
        <f>SUM(F369)</f>
        <v>0</v>
      </c>
    </row>
    <row r="369" spans="1:6" ht="25.5">
      <c r="A369" s="85">
        <v>53.1</v>
      </c>
      <c r="B369" s="40" t="s">
        <v>169</v>
      </c>
      <c r="C369" s="2" t="s">
        <v>11</v>
      </c>
      <c r="D369" s="49">
        <v>8</v>
      </c>
      <c r="E369" s="111"/>
      <c r="F369" s="92"/>
    </row>
    <row r="370" spans="1:6" hidden="1">
      <c r="A370" s="85"/>
      <c r="B370" s="13" t="s">
        <v>17</v>
      </c>
      <c r="C370" s="17"/>
      <c r="D370" s="11"/>
      <c r="E370" s="112"/>
      <c r="F370" s="75">
        <f>SUM(F369:F369)</f>
        <v>0</v>
      </c>
    </row>
    <row r="371" spans="1:6">
      <c r="A371" s="103">
        <v>54</v>
      </c>
      <c r="B371" s="104" t="s">
        <v>172</v>
      </c>
      <c r="C371" s="104"/>
      <c r="D371" s="104"/>
      <c r="E371" s="104"/>
      <c r="F371" s="105">
        <f>SUM(F372:F374)</f>
        <v>0</v>
      </c>
    </row>
    <row r="372" spans="1:6" ht="25.5">
      <c r="A372" s="85">
        <v>54.1</v>
      </c>
      <c r="B372" s="40" t="s">
        <v>173</v>
      </c>
      <c r="C372" s="2" t="s">
        <v>11</v>
      </c>
      <c r="D372" s="113">
        <v>14</v>
      </c>
      <c r="E372" s="111"/>
      <c r="F372" s="92"/>
    </row>
    <row r="373" spans="1:6">
      <c r="A373" s="85">
        <v>54.2</v>
      </c>
      <c r="B373" s="40" t="s">
        <v>174</v>
      </c>
      <c r="C373" s="2" t="s">
        <v>11</v>
      </c>
      <c r="D373" s="113">
        <v>3</v>
      </c>
      <c r="E373" s="111"/>
      <c r="F373" s="92"/>
    </row>
    <row r="374" spans="1:6">
      <c r="A374" s="85">
        <v>54.3</v>
      </c>
      <c r="B374" s="40" t="s">
        <v>175</v>
      </c>
      <c r="C374" s="2" t="s">
        <v>11</v>
      </c>
      <c r="D374" s="113">
        <v>14</v>
      </c>
      <c r="E374" s="111"/>
      <c r="F374" s="92"/>
    </row>
    <row r="375" spans="1:6" hidden="1">
      <c r="A375" s="85"/>
      <c r="B375" s="13" t="s">
        <v>17</v>
      </c>
      <c r="C375" s="17"/>
      <c r="D375" s="11"/>
      <c r="E375" s="112"/>
      <c r="F375" s="75">
        <f>SUM(F371:F374)</f>
        <v>0</v>
      </c>
    </row>
    <row r="376" spans="1:6" ht="25.5">
      <c r="A376" s="103">
        <v>55</v>
      </c>
      <c r="B376" s="104" t="s">
        <v>177</v>
      </c>
      <c r="C376" s="104"/>
      <c r="D376" s="104"/>
      <c r="E376" s="104"/>
      <c r="F376" s="105">
        <f>SUM(F377:F379)</f>
        <v>0</v>
      </c>
    </row>
    <row r="377" spans="1:6" ht="25.5">
      <c r="A377" s="85">
        <v>55.1</v>
      </c>
      <c r="B377" s="40" t="s">
        <v>179</v>
      </c>
      <c r="C377" s="2" t="s">
        <v>11</v>
      </c>
      <c r="D377" s="49">
        <v>250</v>
      </c>
      <c r="E377" s="111"/>
      <c r="F377" s="92"/>
    </row>
    <row r="378" spans="1:6">
      <c r="A378" s="85">
        <v>55.2</v>
      </c>
      <c r="B378" s="40" t="s">
        <v>187</v>
      </c>
      <c r="C378" s="2" t="s">
        <v>11</v>
      </c>
      <c r="D378" s="49">
        <v>2</v>
      </c>
      <c r="E378" s="111"/>
      <c r="F378" s="92"/>
    </row>
    <row r="379" spans="1:6" ht="26.25" thickBot="1">
      <c r="A379" s="85">
        <v>55.3</v>
      </c>
      <c r="B379" s="40" t="s">
        <v>188</v>
      </c>
      <c r="C379" s="2" t="s">
        <v>11</v>
      </c>
      <c r="D379" s="49">
        <v>1</v>
      </c>
      <c r="E379" s="111"/>
      <c r="F379" s="92"/>
    </row>
    <row r="380" spans="1:6" ht="13.5" hidden="1" thickBot="1">
      <c r="A380" s="85"/>
      <c r="B380" s="16" t="s">
        <v>17</v>
      </c>
      <c r="C380" s="17"/>
      <c r="D380" s="11"/>
      <c r="E380" s="112"/>
      <c r="F380" s="75">
        <f>SUM(F378:F379)</f>
        <v>0</v>
      </c>
    </row>
    <row r="381" spans="1:6" ht="13.5" hidden="1" thickBot="1">
      <c r="A381" s="74" t="s">
        <v>189</v>
      </c>
      <c r="B381" s="13" t="s">
        <v>190</v>
      </c>
      <c r="C381" s="13"/>
      <c r="D381" s="11"/>
      <c r="E381" s="115"/>
      <c r="F381" s="92"/>
    </row>
    <row r="382" spans="1:6" ht="13.5" hidden="1" thickBot="1">
      <c r="A382" s="85"/>
      <c r="B382" s="16" t="s">
        <v>17</v>
      </c>
      <c r="C382" s="17"/>
      <c r="D382" s="11"/>
      <c r="E382" s="112"/>
      <c r="F382" s="92">
        <f>E382*D382</f>
        <v>0</v>
      </c>
    </row>
    <row r="383" spans="1:6" ht="13.5" hidden="1" thickBot="1">
      <c r="A383" s="74" t="s">
        <v>191</v>
      </c>
      <c r="B383" s="13" t="s">
        <v>192</v>
      </c>
      <c r="C383" s="13"/>
      <c r="D383" s="11"/>
      <c r="E383" s="115"/>
      <c r="F383" s="92"/>
    </row>
    <row r="384" spans="1:6" ht="13.5" hidden="1" thickBot="1">
      <c r="A384" s="85"/>
      <c r="B384" s="16" t="s">
        <v>17</v>
      </c>
      <c r="C384" s="17"/>
      <c r="D384" s="11"/>
      <c r="E384" s="112"/>
      <c r="F384" s="75"/>
    </row>
    <row r="385" spans="1:8" ht="13.5" hidden="1" thickBot="1">
      <c r="A385" s="74" t="s">
        <v>282</v>
      </c>
      <c r="B385" s="13" t="s">
        <v>193</v>
      </c>
      <c r="C385" s="13"/>
      <c r="D385" s="11"/>
      <c r="E385" s="115"/>
      <c r="F385" s="92"/>
    </row>
    <row r="386" spans="1:8" ht="13.5" hidden="1" thickBot="1">
      <c r="A386" s="85"/>
      <c r="B386" s="16" t="s">
        <v>17</v>
      </c>
      <c r="C386" s="17"/>
      <c r="D386" s="11"/>
      <c r="E386" s="112"/>
      <c r="F386" s="75"/>
    </row>
    <row r="387" spans="1:8" ht="13.5" hidden="1" thickBot="1">
      <c r="A387" s="85"/>
      <c r="B387" s="16" t="s">
        <v>17</v>
      </c>
      <c r="C387" s="17"/>
      <c r="D387" s="55"/>
      <c r="E387" s="112"/>
      <c r="F387" s="75" t="e">
        <f>SUM(#REF!)</f>
        <v>#REF!</v>
      </c>
    </row>
    <row r="388" spans="1:8" ht="13.5" customHeight="1" thickBot="1">
      <c r="A388" s="140" t="s">
        <v>283</v>
      </c>
      <c r="B388" s="141"/>
      <c r="C388" s="141"/>
      <c r="D388" s="141"/>
      <c r="E388" s="141"/>
      <c r="F388" s="102">
        <f>+F376+F371+F368+F349+F344+F337+F334+F327+F323+F313+F301+F295</f>
        <v>0</v>
      </c>
    </row>
    <row r="389" spans="1:8" ht="13.5" thickBot="1">
      <c r="A389" s="142" t="s">
        <v>284</v>
      </c>
      <c r="B389" s="143"/>
      <c r="C389" s="143"/>
      <c r="D389" s="143"/>
      <c r="E389" s="143"/>
      <c r="F389" s="110"/>
    </row>
    <row r="390" spans="1:8" s="121" customFormat="1" ht="26.25" thickTop="1">
      <c r="A390" s="116">
        <v>56</v>
      </c>
      <c r="B390" s="117" t="s">
        <v>241</v>
      </c>
      <c r="C390" s="116" t="s">
        <v>242</v>
      </c>
      <c r="D390" s="116">
        <v>9</v>
      </c>
      <c r="E390" s="118"/>
      <c r="F390" s="119"/>
      <c r="G390" s="120"/>
      <c r="H390" s="120"/>
    </row>
    <row r="391" spans="1:8" s="121" customFormat="1">
      <c r="A391" s="122">
        <v>56.1</v>
      </c>
      <c r="B391" s="123" t="s">
        <v>243</v>
      </c>
      <c r="C391" s="122" t="s">
        <v>242</v>
      </c>
      <c r="D391" s="122">
        <v>2</v>
      </c>
      <c r="E391" s="124"/>
      <c r="F391" s="119"/>
      <c r="G391" s="120"/>
      <c r="H391" s="120"/>
    </row>
    <row r="392" spans="1:8" s="121" customFormat="1" ht="38.25">
      <c r="A392" s="122">
        <v>56.2</v>
      </c>
      <c r="B392" s="123" t="s">
        <v>244</v>
      </c>
      <c r="C392" s="122" t="s">
        <v>132</v>
      </c>
      <c r="D392" s="122">
        <v>15</v>
      </c>
      <c r="E392" s="124"/>
      <c r="F392" s="119"/>
      <c r="G392" s="120"/>
      <c r="H392" s="120"/>
    </row>
    <row r="393" spans="1:8" s="121" customFormat="1">
      <c r="A393" s="122">
        <v>56.3</v>
      </c>
      <c r="B393" s="123" t="s">
        <v>245</v>
      </c>
      <c r="C393" s="122" t="s">
        <v>242</v>
      </c>
      <c r="D393" s="122">
        <v>2</v>
      </c>
      <c r="E393" s="124"/>
      <c r="F393" s="119"/>
      <c r="G393" s="120"/>
      <c r="H393" s="120"/>
    </row>
    <row r="394" spans="1:8" s="121" customFormat="1">
      <c r="A394" s="122">
        <v>56.4</v>
      </c>
      <c r="B394" s="123" t="s">
        <v>246</v>
      </c>
      <c r="C394" s="122" t="s">
        <v>242</v>
      </c>
      <c r="D394" s="122">
        <v>1</v>
      </c>
      <c r="E394" s="124"/>
      <c r="F394" s="119"/>
      <c r="G394" s="120"/>
      <c r="H394" s="120"/>
    </row>
    <row r="395" spans="1:8" s="121" customFormat="1">
      <c r="A395" s="122">
        <v>56.5</v>
      </c>
      <c r="B395" s="123" t="s">
        <v>247</v>
      </c>
      <c r="C395" s="122" t="s">
        <v>242</v>
      </c>
      <c r="D395" s="122">
        <v>1</v>
      </c>
      <c r="E395" s="124"/>
      <c r="F395" s="119"/>
      <c r="G395" s="120"/>
      <c r="H395" s="120"/>
    </row>
    <row r="396" spans="1:8" s="121" customFormat="1" ht="25.5">
      <c r="A396" s="122">
        <v>56.6</v>
      </c>
      <c r="B396" s="123" t="s">
        <v>248</v>
      </c>
      <c r="C396" s="122" t="s">
        <v>132</v>
      </c>
      <c r="D396" s="122">
        <v>5</v>
      </c>
      <c r="E396" s="124"/>
      <c r="F396" s="119"/>
      <c r="G396" s="120"/>
      <c r="H396" s="120"/>
    </row>
    <row r="397" spans="1:8" s="121" customFormat="1" ht="25.5">
      <c r="A397" s="122">
        <v>56.7</v>
      </c>
      <c r="B397" s="123" t="s">
        <v>249</v>
      </c>
      <c r="C397" s="122" t="s">
        <v>133</v>
      </c>
      <c r="D397" s="122">
        <v>1</v>
      </c>
      <c r="E397" s="124"/>
      <c r="F397" s="119"/>
      <c r="G397" s="120"/>
      <c r="H397" s="120"/>
    </row>
    <row r="398" spans="1:8" s="121" customFormat="1" ht="25.5">
      <c r="A398" s="122">
        <v>56.8</v>
      </c>
      <c r="B398" s="123" t="s">
        <v>250</v>
      </c>
      <c r="C398" s="122" t="s">
        <v>132</v>
      </c>
      <c r="D398" s="122">
        <v>105</v>
      </c>
      <c r="E398" s="124"/>
      <c r="F398" s="119"/>
      <c r="G398" s="120"/>
      <c r="H398" s="120"/>
    </row>
    <row r="399" spans="1:8" s="121" customFormat="1" ht="25.5">
      <c r="A399" s="122">
        <v>56.9</v>
      </c>
      <c r="B399" s="123" t="s">
        <v>251</v>
      </c>
      <c r="C399" s="122" t="s">
        <v>132</v>
      </c>
      <c r="D399" s="122">
        <v>60</v>
      </c>
      <c r="E399" s="124"/>
      <c r="F399" s="119"/>
      <c r="G399" s="120"/>
      <c r="H399" s="120"/>
    </row>
    <row r="400" spans="1:8" s="121" customFormat="1" ht="25.5">
      <c r="A400" s="125">
        <v>56.1</v>
      </c>
      <c r="B400" s="123" t="s">
        <v>252</v>
      </c>
      <c r="C400" s="122" t="s">
        <v>242</v>
      </c>
      <c r="D400" s="122">
        <v>1</v>
      </c>
      <c r="E400" s="124"/>
      <c r="F400" s="119"/>
      <c r="G400" s="120"/>
      <c r="H400" s="120"/>
    </row>
    <row r="401" spans="1:8" s="121" customFormat="1" ht="25.5">
      <c r="A401" s="122">
        <v>56.11</v>
      </c>
      <c r="B401" s="123" t="s">
        <v>253</v>
      </c>
      <c r="C401" s="122" t="s">
        <v>242</v>
      </c>
      <c r="D401" s="122">
        <v>1</v>
      </c>
      <c r="E401" s="124"/>
      <c r="F401" s="119"/>
      <c r="G401" s="120"/>
      <c r="H401" s="120"/>
    </row>
    <row r="402" spans="1:8" s="121" customFormat="1" ht="51">
      <c r="A402" s="122">
        <v>56.12</v>
      </c>
      <c r="B402" s="123" t="s">
        <v>254</v>
      </c>
      <c r="C402" s="122" t="s">
        <v>133</v>
      </c>
      <c r="D402" s="122">
        <v>1</v>
      </c>
      <c r="E402" s="124"/>
      <c r="F402" s="119"/>
      <c r="G402" s="120"/>
      <c r="H402" s="120"/>
    </row>
    <row r="403" spans="1:8" s="121" customFormat="1" ht="51">
      <c r="A403" s="122">
        <v>56.13</v>
      </c>
      <c r="B403" s="123" t="s">
        <v>255</v>
      </c>
      <c r="C403" s="122" t="s">
        <v>242</v>
      </c>
      <c r="D403" s="122">
        <v>1</v>
      </c>
      <c r="E403" s="124"/>
      <c r="F403" s="119"/>
      <c r="G403" s="120"/>
      <c r="H403" s="120"/>
    </row>
    <row r="404" spans="1:8" s="121" customFormat="1" ht="89.25">
      <c r="A404" s="122">
        <v>56.14</v>
      </c>
      <c r="B404" s="126" t="s">
        <v>256</v>
      </c>
      <c r="C404" s="122" t="s">
        <v>133</v>
      </c>
      <c r="D404" s="122">
        <v>1</v>
      </c>
      <c r="E404" s="124"/>
      <c r="F404" s="119"/>
      <c r="G404" s="120"/>
      <c r="H404" s="120"/>
    </row>
    <row r="405" spans="1:8" s="121" customFormat="1" ht="25.5">
      <c r="A405" s="122">
        <v>56.15</v>
      </c>
      <c r="B405" s="123" t="s">
        <v>257</v>
      </c>
      <c r="C405" s="122" t="s">
        <v>242</v>
      </c>
      <c r="D405" s="122">
        <v>2</v>
      </c>
      <c r="E405" s="124"/>
      <c r="F405" s="119"/>
      <c r="G405" s="120"/>
      <c r="H405" s="120"/>
    </row>
    <row r="406" spans="1:8" s="121" customFormat="1" ht="25.5">
      <c r="A406" s="122">
        <v>56.16</v>
      </c>
      <c r="B406" s="123" t="s">
        <v>258</v>
      </c>
      <c r="C406" s="122" t="s">
        <v>242</v>
      </c>
      <c r="D406" s="122">
        <v>2</v>
      </c>
      <c r="E406" s="124"/>
      <c r="F406" s="119"/>
      <c r="G406" s="120"/>
      <c r="H406" s="120"/>
    </row>
    <row r="407" spans="1:8" s="121" customFormat="1" ht="25.5">
      <c r="A407" s="122">
        <v>56.17</v>
      </c>
      <c r="B407" s="123" t="s">
        <v>259</v>
      </c>
      <c r="C407" s="122" t="s">
        <v>242</v>
      </c>
      <c r="D407" s="122">
        <v>1</v>
      </c>
      <c r="E407" s="124"/>
      <c r="F407" s="119"/>
      <c r="G407" s="120"/>
      <c r="H407" s="120"/>
    </row>
    <row r="408" spans="1:8" s="121" customFormat="1" ht="38.25">
      <c r="A408" s="122">
        <v>56.18</v>
      </c>
      <c r="B408" s="123" t="s">
        <v>260</v>
      </c>
      <c r="C408" s="122" t="s">
        <v>242</v>
      </c>
      <c r="D408" s="122">
        <v>2</v>
      </c>
      <c r="E408" s="124"/>
      <c r="F408" s="119"/>
      <c r="G408" s="120"/>
      <c r="H408" s="120"/>
    </row>
    <row r="409" spans="1:8" s="121" customFormat="1" ht="38.25">
      <c r="A409" s="122">
        <v>56.19</v>
      </c>
      <c r="B409" s="123" t="s">
        <v>261</v>
      </c>
      <c r="C409" s="122" t="s">
        <v>242</v>
      </c>
      <c r="D409" s="122">
        <v>3</v>
      </c>
      <c r="E409" s="124"/>
      <c r="F409" s="119"/>
      <c r="G409" s="120"/>
      <c r="H409" s="120"/>
    </row>
    <row r="410" spans="1:8" s="121" customFormat="1" ht="38.25">
      <c r="A410" s="125">
        <v>56.2</v>
      </c>
      <c r="B410" s="123" t="s">
        <v>262</v>
      </c>
      <c r="C410" s="122" t="s">
        <v>132</v>
      </c>
      <c r="D410" s="122">
        <v>15</v>
      </c>
      <c r="E410" s="124"/>
      <c r="F410" s="119"/>
      <c r="G410" s="120"/>
      <c r="H410" s="120"/>
    </row>
    <row r="411" spans="1:8" s="121" customFormat="1" ht="38.25">
      <c r="A411" s="122">
        <v>56.21</v>
      </c>
      <c r="B411" s="123" t="s">
        <v>263</v>
      </c>
      <c r="C411" s="122" t="s">
        <v>132</v>
      </c>
      <c r="D411" s="122">
        <v>10</v>
      </c>
      <c r="E411" s="124"/>
      <c r="F411" s="119"/>
      <c r="G411" s="120"/>
      <c r="H411" s="120"/>
    </row>
    <row r="412" spans="1:8" s="121" customFormat="1" ht="38.25">
      <c r="A412" s="122">
        <v>56.22</v>
      </c>
      <c r="B412" s="123" t="s">
        <v>264</v>
      </c>
      <c r="C412" s="122" t="s">
        <v>132</v>
      </c>
      <c r="D412" s="122">
        <v>35</v>
      </c>
      <c r="E412" s="124"/>
      <c r="F412" s="119"/>
      <c r="G412" s="120"/>
      <c r="H412" s="120"/>
    </row>
    <row r="413" spans="1:8" s="121" customFormat="1" ht="25.5">
      <c r="A413" s="125">
        <v>56.23</v>
      </c>
      <c r="B413" s="123" t="s">
        <v>265</v>
      </c>
      <c r="C413" s="122" t="s">
        <v>242</v>
      </c>
      <c r="D413" s="122">
        <v>2</v>
      </c>
      <c r="E413" s="124"/>
      <c r="F413" s="119"/>
      <c r="G413" s="120"/>
      <c r="H413" s="120"/>
    </row>
    <row r="414" spans="1:8" s="121" customFormat="1" ht="54" customHeight="1">
      <c r="A414" s="122">
        <v>56.24</v>
      </c>
      <c r="B414" s="123" t="s">
        <v>266</v>
      </c>
      <c r="C414" s="122" t="s">
        <v>132</v>
      </c>
      <c r="D414" s="122">
        <v>50</v>
      </c>
      <c r="E414" s="124"/>
      <c r="F414" s="119"/>
      <c r="G414" s="120"/>
      <c r="H414" s="120"/>
    </row>
    <row r="415" spans="1:8" s="121" customFormat="1" ht="54" customHeight="1">
      <c r="A415" s="122">
        <v>56.25</v>
      </c>
      <c r="B415" s="123" t="s">
        <v>267</v>
      </c>
      <c r="C415" s="122" t="s">
        <v>242</v>
      </c>
      <c r="D415" s="122">
        <v>1</v>
      </c>
      <c r="E415" s="124"/>
      <c r="F415" s="119"/>
      <c r="G415" s="120"/>
      <c r="H415" s="120"/>
    </row>
    <row r="416" spans="1:8" s="121" customFormat="1" ht="54" customHeight="1">
      <c r="A416" s="122">
        <v>56.26</v>
      </c>
      <c r="B416" s="123" t="s">
        <v>268</v>
      </c>
      <c r="C416" s="122" t="s">
        <v>132</v>
      </c>
      <c r="D416" s="122">
        <v>115</v>
      </c>
      <c r="E416" s="124"/>
      <c r="F416" s="119"/>
      <c r="G416" s="120"/>
      <c r="H416" s="120"/>
    </row>
    <row r="417" spans="1:255" s="121" customFormat="1" ht="25.5">
      <c r="A417" s="122">
        <v>56.27</v>
      </c>
      <c r="B417" s="123" t="s">
        <v>269</v>
      </c>
      <c r="C417" s="122" t="s">
        <v>132</v>
      </c>
      <c r="D417" s="122">
        <v>15</v>
      </c>
      <c r="E417" s="124"/>
      <c r="F417" s="119"/>
      <c r="G417" s="120"/>
      <c r="H417" s="120"/>
    </row>
    <row r="418" spans="1:255" s="121" customFormat="1">
      <c r="A418" s="122">
        <v>56.28</v>
      </c>
      <c r="B418" s="123" t="s">
        <v>270</v>
      </c>
      <c r="C418" s="122" t="s">
        <v>242</v>
      </c>
      <c r="D418" s="122">
        <v>150</v>
      </c>
      <c r="E418" s="124"/>
      <c r="F418" s="119"/>
      <c r="G418" s="120"/>
      <c r="H418" s="120"/>
    </row>
    <row r="419" spans="1:255" s="121" customFormat="1" ht="38.25">
      <c r="A419" s="122">
        <v>56.29</v>
      </c>
      <c r="B419" s="123" t="s">
        <v>271</v>
      </c>
      <c r="C419" s="122" t="s">
        <v>242</v>
      </c>
      <c r="D419" s="122">
        <v>200</v>
      </c>
      <c r="E419" s="124"/>
      <c r="F419" s="119"/>
      <c r="G419" s="120"/>
      <c r="H419" s="120"/>
    </row>
    <row r="420" spans="1:255" s="121" customFormat="1" ht="21.75" customHeight="1">
      <c r="A420" s="125">
        <v>56.3</v>
      </c>
      <c r="B420" s="123" t="s">
        <v>272</v>
      </c>
      <c r="C420" s="122" t="s">
        <v>133</v>
      </c>
      <c r="D420" s="127">
        <v>1</v>
      </c>
      <c r="E420" s="124"/>
      <c r="F420" s="119"/>
      <c r="G420" s="120"/>
      <c r="H420" s="120"/>
    </row>
    <row r="421" spans="1:255" s="121" customFormat="1" ht="25.5">
      <c r="A421" s="122">
        <v>56.31</v>
      </c>
      <c r="B421" s="123" t="s">
        <v>273</v>
      </c>
      <c r="C421" s="122" t="s">
        <v>242</v>
      </c>
      <c r="D421" s="122">
        <v>15</v>
      </c>
      <c r="E421" s="124"/>
      <c r="F421" s="119"/>
      <c r="G421" s="120"/>
      <c r="H421" s="120"/>
    </row>
    <row r="422" spans="1:255" s="121" customFormat="1" ht="24" customHeight="1">
      <c r="A422" s="122">
        <v>56.32</v>
      </c>
      <c r="B422" s="123" t="s">
        <v>274</v>
      </c>
      <c r="C422" s="122" t="s">
        <v>242</v>
      </c>
      <c r="D422" s="122">
        <v>24</v>
      </c>
      <c r="E422" s="124"/>
      <c r="F422" s="119"/>
      <c r="G422" s="120"/>
      <c r="H422" s="120"/>
    </row>
    <row r="423" spans="1:255" s="121" customFormat="1">
      <c r="A423" s="122">
        <v>56.33</v>
      </c>
      <c r="B423" s="123" t="s">
        <v>275</v>
      </c>
      <c r="C423" s="122" t="s">
        <v>242</v>
      </c>
      <c r="D423" s="122">
        <v>6</v>
      </c>
      <c r="E423" s="124"/>
      <c r="F423" s="119"/>
      <c r="G423" s="120"/>
      <c r="H423" s="120"/>
    </row>
    <row r="424" spans="1:255" s="121" customFormat="1">
      <c r="A424" s="122">
        <v>56.34</v>
      </c>
      <c r="B424" s="123" t="s">
        <v>276</v>
      </c>
      <c r="C424" s="122" t="s">
        <v>133</v>
      </c>
      <c r="D424" s="122">
        <v>1</v>
      </c>
      <c r="E424" s="124"/>
      <c r="F424" s="119"/>
      <c r="G424" s="120"/>
      <c r="H424" s="120"/>
    </row>
    <row r="425" spans="1:255" s="121" customFormat="1" ht="13.5" thickBot="1">
      <c r="A425" s="122">
        <v>56.35</v>
      </c>
      <c r="B425" s="123" t="s">
        <v>277</v>
      </c>
      <c r="C425" s="122" t="s">
        <v>242</v>
      </c>
      <c r="D425" s="122">
        <v>1</v>
      </c>
      <c r="E425" s="124"/>
      <c r="F425" s="119"/>
      <c r="G425" s="120"/>
      <c r="H425" s="120"/>
    </row>
    <row r="426" spans="1:255" s="101" customFormat="1" ht="13.5" thickBot="1">
      <c r="A426" s="140" t="s">
        <v>285</v>
      </c>
      <c r="B426" s="141"/>
      <c r="C426" s="141"/>
      <c r="D426" s="141"/>
      <c r="E426" s="141"/>
      <c r="F426" s="102">
        <f>SUM(F390:F425)</f>
        <v>0</v>
      </c>
    </row>
    <row r="427" spans="1:255" s="101" customFormat="1" ht="14.25" thickTop="1" thickBot="1">
      <c r="A427" s="128"/>
      <c r="B427" s="128" t="s">
        <v>233</v>
      </c>
      <c r="C427" s="128"/>
      <c r="D427" s="128"/>
      <c r="E427" s="128"/>
      <c r="F427" s="129">
        <f>+F292+F274+F234+F156+F388+F426</f>
        <v>0</v>
      </c>
      <c r="G427" s="130"/>
      <c r="H427" s="131"/>
      <c r="I427" s="131"/>
      <c r="J427" s="131"/>
      <c r="K427" s="131"/>
      <c r="L427" s="131"/>
      <c r="M427" s="131"/>
      <c r="N427" s="131"/>
      <c r="O427" s="131"/>
      <c r="P427" s="131"/>
      <c r="Q427" s="131"/>
      <c r="R427" s="131"/>
      <c r="S427" s="131"/>
      <c r="T427" s="131"/>
      <c r="U427" s="131"/>
      <c r="V427" s="131"/>
      <c r="W427" s="131"/>
      <c r="X427" s="131"/>
      <c r="Y427" s="131"/>
      <c r="Z427" s="131"/>
      <c r="AA427" s="131"/>
      <c r="AB427" s="131"/>
      <c r="AC427" s="131"/>
      <c r="AD427" s="131"/>
      <c r="AE427" s="131"/>
      <c r="AF427" s="131"/>
      <c r="AG427" s="131"/>
      <c r="AH427" s="131"/>
      <c r="AI427" s="131"/>
      <c r="AJ427" s="131"/>
      <c r="AK427" s="131"/>
      <c r="AL427" s="131"/>
      <c r="AM427" s="131"/>
      <c r="AN427" s="131"/>
      <c r="AO427" s="131"/>
      <c r="AP427" s="131"/>
      <c r="AQ427" s="131"/>
      <c r="AR427" s="131"/>
      <c r="AS427" s="131"/>
      <c r="AT427" s="131"/>
      <c r="AU427" s="131"/>
      <c r="AV427" s="131"/>
      <c r="AW427" s="131"/>
      <c r="AX427" s="131"/>
      <c r="AY427" s="131"/>
      <c r="AZ427" s="131"/>
      <c r="BA427" s="131"/>
      <c r="BB427" s="131"/>
      <c r="BC427" s="131"/>
      <c r="BD427" s="131"/>
      <c r="BE427" s="131"/>
      <c r="BF427" s="131"/>
      <c r="BG427" s="131"/>
      <c r="BH427" s="131"/>
      <c r="BI427" s="131"/>
      <c r="BJ427" s="131"/>
      <c r="BK427" s="131"/>
      <c r="BL427" s="131"/>
      <c r="BM427" s="131"/>
      <c r="BN427" s="131"/>
      <c r="BO427" s="131"/>
      <c r="BP427" s="131"/>
      <c r="BQ427" s="131"/>
      <c r="BR427" s="131"/>
      <c r="BS427" s="131"/>
      <c r="BT427" s="131"/>
      <c r="BU427" s="131"/>
      <c r="BV427" s="131"/>
      <c r="BW427" s="131"/>
      <c r="BX427" s="131"/>
      <c r="BY427" s="131"/>
      <c r="BZ427" s="131"/>
      <c r="CA427" s="131"/>
      <c r="CB427" s="131"/>
      <c r="CC427" s="131"/>
      <c r="CD427" s="131"/>
      <c r="CE427" s="131"/>
      <c r="CF427" s="131"/>
      <c r="CG427" s="131"/>
      <c r="CH427" s="131"/>
      <c r="CI427" s="131"/>
      <c r="CJ427" s="131"/>
      <c r="CK427" s="131"/>
      <c r="CL427" s="131"/>
      <c r="CM427" s="131"/>
      <c r="CN427" s="131"/>
      <c r="CO427" s="131"/>
      <c r="CP427" s="131"/>
      <c r="CQ427" s="131"/>
      <c r="CR427" s="131"/>
      <c r="CS427" s="131"/>
      <c r="CT427" s="131"/>
      <c r="CU427" s="131"/>
      <c r="CV427" s="131"/>
      <c r="CW427" s="131"/>
      <c r="CX427" s="131"/>
      <c r="CY427" s="131"/>
      <c r="CZ427" s="131"/>
      <c r="DA427" s="131"/>
      <c r="DB427" s="131"/>
      <c r="DC427" s="131"/>
      <c r="DD427" s="131"/>
      <c r="DE427" s="131"/>
      <c r="DF427" s="131"/>
      <c r="DG427" s="131"/>
      <c r="DH427" s="131"/>
      <c r="DI427" s="131"/>
      <c r="DJ427" s="131"/>
      <c r="DK427" s="131"/>
      <c r="DL427" s="131"/>
      <c r="DM427" s="131"/>
      <c r="DN427" s="131"/>
      <c r="DO427" s="131"/>
      <c r="DP427" s="131"/>
      <c r="DQ427" s="131"/>
      <c r="DR427" s="131"/>
      <c r="DS427" s="131"/>
      <c r="DT427" s="131"/>
      <c r="DU427" s="131"/>
      <c r="DV427" s="131"/>
      <c r="DW427" s="131"/>
      <c r="DX427" s="131"/>
      <c r="DY427" s="131"/>
      <c r="DZ427" s="131"/>
      <c r="EA427" s="131"/>
      <c r="EB427" s="131"/>
      <c r="EC427" s="131"/>
      <c r="ED427" s="131"/>
      <c r="EE427" s="131"/>
      <c r="EF427" s="131"/>
      <c r="EG427" s="131"/>
      <c r="EH427" s="131"/>
      <c r="EI427" s="131"/>
      <c r="EJ427" s="131"/>
      <c r="EK427" s="131"/>
      <c r="EL427" s="131"/>
      <c r="EM427" s="131"/>
      <c r="EN427" s="131"/>
      <c r="EO427" s="131"/>
      <c r="EP427" s="131"/>
      <c r="EQ427" s="131"/>
      <c r="ER427" s="131"/>
      <c r="ES427" s="131"/>
      <c r="ET427" s="131"/>
      <c r="EU427" s="131"/>
      <c r="EV427" s="131"/>
      <c r="EW427" s="131"/>
      <c r="EX427" s="131"/>
      <c r="EY427" s="131"/>
      <c r="EZ427" s="131"/>
      <c r="FA427" s="131"/>
      <c r="FB427" s="131"/>
      <c r="FC427" s="131"/>
      <c r="FD427" s="131"/>
      <c r="FE427" s="131"/>
      <c r="FF427" s="131"/>
      <c r="FG427" s="131"/>
      <c r="FH427" s="131"/>
      <c r="FI427" s="131"/>
      <c r="FJ427" s="131"/>
      <c r="FK427" s="131"/>
      <c r="FL427" s="131"/>
      <c r="FM427" s="131"/>
      <c r="FN427" s="131"/>
      <c r="FO427" s="131"/>
      <c r="FP427" s="131"/>
      <c r="FQ427" s="131"/>
      <c r="FR427" s="131"/>
      <c r="FS427" s="131"/>
      <c r="FT427" s="131"/>
      <c r="FU427" s="131"/>
      <c r="FV427" s="131"/>
      <c r="FW427" s="131"/>
      <c r="FX427" s="131"/>
      <c r="FY427" s="131"/>
      <c r="FZ427" s="131"/>
      <c r="GA427" s="131"/>
      <c r="GB427" s="131"/>
      <c r="GC427" s="131"/>
      <c r="GD427" s="131"/>
      <c r="GE427" s="131"/>
      <c r="GF427" s="131"/>
      <c r="GG427" s="131"/>
      <c r="GH427" s="131"/>
      <c r="GI427" s="131"/>
      <c r="GJ427" s="131"/>
      <c r="GK427" s="131"/>
      <c r="GL427" s="131"/>
      <c r="GM427" s="131"/>
      <c r="GN427" s="131"/>
      <c r="GO427" s="131"/>
      <c r="GP427" s="131"/>
      <c r="GQ427" s="131"/>
      <c r="GR427" s="131"/>
      <c r="GS427" s="131"/>
      <c r="GT427" s="131"/>
      <c r="GU427" s="131"/>
      <c r="GV427" s="131"/>
      <c r="GW427" s="131"/>
      <c r="GX427" s="131"/>
      <c r="GY427" s="131"/>
      <c r="GZ427" s="131"/>
      <c r="HA427" s="131"/>
      <c r="HB427" s="131"/>
      <c r="HC427" s="131"/>
      <c r="HD427" s="131"/>
      <c r="HE427" s="131"/>
      <c r="HF427" s="131"/>
      <c r="HG427" s="131"/>
      <c r="HH427" s="131"/>
      <c r="HI427" s="131"/>
      <c r="HJ427" s="131"/>
      <c r="HK427" s="131"/>
      <c r="HL427" s="131"/>
      <c r="HM427" s="131"/>
      <c r="HN427" s="131"/>
      <c r="HO427" s="131"/>
      <c r="HP427" s="131"/>
      <c r="HQ427" s="131"/>
      <c r="HR427" s="131"/>
      <c r="HS427" s="131"/>
      <c r="HT427" s="131"/>
      <c r="HU427" s="131"/>
      <c r="HV427" s="131"/>
      <c r="HW427" s="131"/>
      <c r="HX427" s="131"/>
      <c r="HY427" s="131"/>
      <c r="HZ427" s="131"/>
      <c r="IA427" s="131"/>
      <c r="IB427" s="131"/>
      <c r="IC427" s="131"/>
      <c r="ID427" s="131"/>
      <c r="IE427" s="131"/>
      <c r="IF427" s="131"/>
      <c r="IG427" s="131"/>
      <c r="IH427" s="131"/>
      <c r="II427" s="131"/>
      <c r="IJ427" s="131"/>
      <c r="IK427" s="131"/>
      <c r="IL427" s="131"/>
      <c r="IM427" s="131"/>
      <c r="IN427" s="131"/>
      <c r="IO427" s="131"/>
      <c r="IP427" s="131"/>
      <c r="IQ427" s="131"/>
      <c r="IR427" s="131"/>
      <c r="IS427" s="131"/>
      <c r="IT427" s="131"/>
      <c r="IU427" s="131"/>
    </row>
    <row r="428" spans="1:255" ht="9" customHeight="1" thickTop="1" thickBot="1">
      <c r="A428" s="132"/>
      <c r="B428" s="133"/>
      <c r="C428" s="134"/>
      <c r="D428" s="135"/>
      <c r="E428" s="135"/>
      <c r="F428" s="135"/>
      <c r="G428" s="136"/>
      <c r="H428" s="136"/>
      <c r="I428" s="136"/>
      <c r="J428" s="136"/>
      <c r="K428" s="136"/>
      <c r="L428" s="136"/>
      <c r="M428" s="136"/>
      <c r="N428" s="136"/>
      <c r="O428" s="136"/>
      <c r="P428" s="136"/>
      <c r="Q428" s="136"/>
      <c r="R428" s="136"/>
      <c r="S428" s="136"/>
      <c r="T428" s="136"/>
      <c r="U428" s="136"/>
      <c r="V428" s="136"/>
      <c r="W428" s="136"/>
      <c r="X428" s="136"/>
      <c r="Y428" s="136"/>
      <c r="Z428" s="136"/>
      <c r="AA428" s="136"/>
      <c r="AB428" s="136"/>
      <c r="AC428" s="136"/>
      <c r="AD428" s="136"/>
      <c r="AE428" s="136"/>
      <c r="AF428" s="136"/>
      <c r="AG428" s="136"/>
      <c r="AH428" s="136"/>
      <c r="AI428" s="136"/>
      <c r="AJ428" s="136"/>
      <c r="AK428" s="136"/>
      <c r="AL428" s="136"/>
      <c r="AM428" s="136"/>
      <c r="AN428" s="136"/>
      <c r="AO428" s="136"/>
      <c r="AP428" s="136"/>
      <c r="AQ428" s="136"/>
      <c r="AR428" s="136"/>
      <c r="AS428" s="136"/>
      <c r="AT428" s="136"/>
      <c r="AU428" s="136"/>
      <c r="AV428" s="136"/>
      <c r="AW428" s="136"/>
      <c r="AX428" s="136"/>
      <c r="AY428" s="136"/>
      <c r="AZ428" s="136"/>
      <c r="BA428" s="136"/>
      <c r="BB428" s="136"/>
      <c r="BC428" s="136"/>
      <c r="BD428" s="136"/>
      <c r="BE428" s="136"/>
      <c r="BF428" s="136"/>
      <c r="BG428" s="136"/>
      <c r="BH428" s="136"/>
      <c r="BI428" s="136"/>
      <c r="BJ428" s="136"/>
      <c r="BK428" s="136"/>
      <c r="BL428" s="136"/>
      <c r="BM428" s="136"/>
      <c r="BN428" s="136"/>
      <c r="BO428" s="136"/>
      <c r="BP428" s="136"/>
      <c r="BQ428" s="136"/>
      <c r="BR428" s="136"/>
      <c r="BS428" s="136"/>
      <c r="BT428" s="136"/>
      <c r="BU428" s="136"/>
      <c r="BV428" s="136"/>
      <c r="BW428" s="136"/>
      <c r="BX428" s="136"/>
      <c r="BY428" s="136"/>
      <c r="BZ428" s="136"/>
      <c r="CA428" s="136"/>
      <c r="CB428" s="136"/>
      <c r="CC428" s="136"/>
      <c r="CD428" s="136"/>
      <c r="CE428" s="136"/>
      <c r="CF428" s="136"/>
      <c r="CG428" s="136"/>
      <c r="CH428" s="136"/>
      <c r="CI428" s="136"/>
      <c r="CJ428" s="136"/>
      <c r="CK428" s="136"/>
      <c r="CL428" s="136"/>
      <c r="CM428" s="136"/>
      <c r="CN428" s="136"/>
      <c r="CO428" s="136"/>
      <c r="CP428" s="136"/>
      <c r="CQ428" s="136"/>
      <c r="CR428" s="136"/>
      <c r="CS428" s="136"/>
      <c r="CT428" s="136"/>
      <c r="CU428" s="136"/>
      <c r="CV428" s="136"/>
      <c r="CW428" s="136"/>
      <c r="CX428" s="136"/>
      <c r="CY428" s="136"/>
      <c r="CZ428" s="136"/>
      <c r="DA428" s="136"/>
      <c r="DB428" s="136"/>
      <c r="DC428" s="136"/>
      <c r="DD428" s="136"/>
      <c r="DE428" s="136"/>
      <c r="DF428" s="136"/>
      <c r="DG428" s="136"/>
      <c r="DH428" s="136"/>
      <c r="DI428" s="136"/>
      <c r="DJ428" s="136"/>
      <c r="DK428" s="136"/>
      <c r="DL428" s="136"/>
      <c r="DM428" s="136"/>
      <c r="DN428" s="136"/>
      <c r="DO428" s="136"/>
      <c r="DP428" s="136"/>
      <c r="DQ428" s="136"/>
      <c r="DR428" s="136"/>
      <c r="DS428" s="136"/>
      <c r="DT428" s="136"/>
      <c r="DU428" s="136"/>
      <c r="DV428" s="136"/>
      <c r="DW428" s="136"/>
      <c r="DX428" s="136"/>
      <c r="DY428" s="136"/>
      <c r="DZ428" s="136"/>
      <c r="EA428" s="136"/>
      <c r="EB428" s="136"/>
      <c r="EC428" s="136"/>
      <c r="ED428" s="136"/>
      <c r="EE428" s="136"/>
      <c r="EF428" s="136"/>
      <c r="EG428" s="136"/>
      <c r="EH428" s="136"/>
      <c r="EI428" s="136"/>
      <c r="EJ428" s="136"/>
      <c r="EK428" s="136"/>
      <c r="EL428" s="136"/>
      <c r="EM428" s="136"/>
      <c r="EN428" s="136"/>
      <c r="EO428" s="136"/>
      <c r="EP428" s="136"/>
      <c r="EQ428" s="136"/>
      <c r="ER428" s="136"/>
      <c r="ES428" s="136"/>
      <c r="ET428" s="136"/>
      <c r="EU428" s="136"/>
      <c r="EV428" s="136"/>
      <c r="EW428" s="136"/>
      <c r="EX428" s="136"/>
      <c r="EY428" s="136"/>
      <c r="EZ428" s="136"/>
      <c r="FA428" s="136"/>
      <c r="FB428" s="136"/>
      <c r="FC428" s="136"/>
      <c r="FD428" s="136"/>
      <c r="FE428" s="136"/>
      <c r="FF428" s="136"/>
      <c r="FG428" s="136"/>
      <c r="FH428" s="136"/>
      <c r="FI428" s="136"/>
      <c r="FJ428" s="136"/>
      <c r="FK428" s="136"/>
      <c r="FL428" s="136"/>
      <c r="FM428" s="136"/>
      <c r="FN428" s="136"/>
      <c r="FO428" s="136"/>
      <c r="FP428" s="136"/>
      <c r="FQ428" s="136"/>
      <c r="FR428" s="136"/>
      <c r="FS428" s="136"/>
      <c r="FT428" s="136"/>
      <c r="FU428" s="136"/>
      <c r="FV428" s="136"/>
      <c r="FW428" s="136"/>
      <c r="FX428" s="136"/>
      <c r="FY428" s="136"/>
      <c r="FZ428" s="136"/>
      <c r="GA428" s="136"/>
      <c r="GB428" s="136"/>
      <c r="GC428" s="136"/>
      <c r="GD428" s="136"/>
      <c r="GE428" s="136"/>
      <c r="GF428" s="136"/>
      <c r="GG428" s="136"/>
      <c r="GH428" s="136"/>
      <c r="GI428" s="136"/>
      <c r="GJ428" s="136"/>
      <c r="GK428" s="136"/>
      <c r="GL428" s="136"/>
      <c r="GM428" s="136"/>
      <c r="GN428" s="136"/>
      <c r="GO428" s="136"/>
      <c r="GP428" s="136"/>
      <c r="GQ428" s="136"/>
      <c r="GR428" s="136"/>
      <c r="GS428" s="136"/>
      <c r="GT428" s="136"/>
      <c r="GU428" s="136"/>
      <c r="GV428" s="136"/>
      <c r="GW428" s="136"/>
      <c r="GX428" s="136"/>
      <c r="GY428" s="136"/>
      <c r="GZ428" s="136"/>
      <c r="HA428" s="136"/>
      <c r="HB428" s="136"/>
      <c r="HC428" s="136"/>
      <c r="HD428" s="136"/>
      <c r="HE428" s="136"/>
      <c r="HF428" s="136"/>
      <c r="HG428" s="136"/>
      <c r="HH428" s="136"/>
      <c r="HI428" s="136"/>
      <c r="HJ428" s="136"/>
      <c r="HK428" s="136"/>
      <c r="HL428" s="136"/>
      <c r="HM428" s="136"/>
      <c r="HN428" s="136"/>
      <c r="HO428" s="136"/>
      <c r="HP428" s="136"/>
      <c r="HQ428" s="136"/>
      <c r="HR428" s="136"/>
      <c r="HS428" s="136"/>
      <c r="HT428" s="136"/>
      <c r="HU428" s="136"/>
      <c r="HV428" s="136"/>
      <c r="HW428" s="136"/>
      <c r="HX428" s="136"/>
      <c r="HY428" s="136"/>
      <c r="HZ428" s="136"/>
      <c r="IA428" s="136"/>
      <c r="IB428" s="136"/>
      <c r="IC428" s="136"/>
      <c r="ID428" s="136"/>
      <c r="IE428" s="136"/>
      <c r="IF428" s="136"/>
      <c r="IG428" s="136"/>
      <c r="IH428" s="136"/>
      <c r="II428" s="136"/>
      <c r="IJ428" s="136"/>
      <c r="IK428" s="136"/>
      <c r="IL428" s="136"/>
      <c r="IM428" s="136"/>
      <c r="IN428" s="136"/>
      <c r="IO428" s="136"/>
      <c r="IP428" s="136"/>
      <c r="IQ428" s="136"/>
      <c r="IR428" s="136"/>
      <c r="IS428" s="136"/>
      <c r="IT428" s="136"/>
      <c r="IU428" s="136"/>
    </row>
    <row r="429" spans="1:255" s="101" customFormat="1" ht="14.25" thickTop="1" thickBot="1">
      <c r="A429" s="128"/>
      <c r="B429" s="128" t="s">
        <v>234</v>
      </c>
      <c r="C429" s="128"/>
      <c r="D429" s="128"/>
      <c r="E429" s="128"/>
      <c r="F429" s="129">
        <f>SUM(F430:F435)</f>
        <v>0</v>
      </c>
      <c r="G429" s="131"/>
      <c r="H429" s="131"/>
      <c r="I429" s="131"/>
      <c r="J429" s="131"/>
      <c r="K429" s="131"/>
      <c r="L429" s="131"/>
      <c r="M429" s="131"/>
      <c r="N429" s="131"/>
      <c r="O429" s="131"/>
      <c r="P429" s="131"/>
      <c r="Q429" s="131"/>
      <c r="R429" s="131"/>
      <c r="S429" s="131"/>
      <c r="T429" s="131"/>
      <c r="U429" s="131"/>
      <c r="V429" s="131"/>
      <c r="W429" s="131"/>
      <c r="X429" s="131"/>
      <c r="Y429" s="131"/>
      <c r="Z429" s="131"/>
      <c r="AA429" s="131"/>
      <c r="AB429" s="131"/>
      <c r="AC429" s="131"/>
      <c r="AD429" s="131"/>
      <c r="AE429" s="131"/>
      <c r="AF429" s="131"/>
      <c r="AG429" s="131"/>
      <c r="AH429" s="131"/>
      <c r="AI429" s="131"/>
      <c r="AJ429" s="131"/>
      <c r="AK429" s="131"/>
      <c r="AL429" s="131"/>
      <c r="AM429" s="131"/>
      <c r="AN429" s="131"/>
      <c r="AO429" s="131"/>
      <c r="AP429" s="131"/>
      <c r="AQ429" s="131"/>
      <c r="AR429" s="131"/>
      <c r="AS429" s="131"/>
      <c r="AT429" s="131"/>
      <c r="AU429" s="131"/>
      <c r="AV429" s="131"/>
      <c r="AW429" s="131"/>
      <c r="AX429" s="131"/>
      <c r="AY429" s="131"/>
      <c r="AZ429" s="131"/>
      <c r="BA429" s="131"/>
      <c r="BB429" s="131"/>
      <c r="BC429" s="131"/>
      <c r="BD429" s="131"/>
      <c r="BE429" s="131"/>
      <c r="BF429" s="131"/>
      <c r="BG429" s="131"/>
      <c r="BH429" s="131"/>
      <c r="BI429" s="131"/>
      <c r="BJ429" s="131"/>
      <c r="BK429" s="131"/>
      <c r="BL429" s="131"/>
      <c r="BM429" s="131"/>
      <c r="BN429" s="131"/>
      <c r="BO429" s="131"/>
      <c r="BP429" s="131"/>
      <c r="BQ429" s="131"/>
      <c r="BR429" s="131"/>
      <c r="BS429" s="131"/>
      <c r="BT429" s="131"/>
      <c r="BU429" s="131"/>
      <c r="BV429" s="131"/>
      <c r="BW429" s="131"/>
      <c r="BX429" s="131"/>
      <c r="BY429" s="131"/>
      <c r="BZ429" s="131"/>
      <c r="CA429" s="131"/>
      <c r="CB429" s="131"/>
      <c r="CC429" s="131"/>
      <c r="CD429" s="131"/>
      <c r="CE429" s="131"/>
      <c r="CF429" s="131"/>
      <c r="CG429" s="131"/>
      <c r="CH429" s="131"/>
      <c r="CI429" s="131"/>
      <c r="CJ429" s="131"/>
      <c r="CK429" s="131"/>
      <c r="CL429" s="131"/>
      <c r="CM429" s="131"/>
      <c r="CN429" s="131"/>
      <c r="CO429" s="131"/>
      <c r="CP429" s="131"/>
      <c r="CQ429" s="131"/>
      <c r="CR429" s="131"/>
      <c r="CS429" s="131"/>
      <c r="CT429" s="131"/>
      <c r="CU429" s="131"/>
      <c r="CV429" s="131"/>
      <c r="CW429" s="131"/>
      <c r="CX429" s="131"/>
      <c r="CY429" s="131"/>
      <c r="CZ429" s="131"/>
      <c r="DA429" s="131"/>
      <c r="DB429" s="131"/>
      <c r="DC429" s="131"/>
      <c r="DD429" s="131"/>
      <c r="DE429" s="131"/>
      <c r="DF429" s="131"/>
      <c r="DG429" s="131"/>
      <c r="DH429" s="131"/>
      <c r="DI429" s="131"/>
      <c r="DJ429" s="131"/>
      <c r="DK429" s="131"/>
      <c r="DL429" s="131"/>
      <c r="DM429" s="131"/>
      <c r="DN429" s="131"/>
      <c r="DO429" s="131"/>
      <c r="DP429" s="131"/>
      <c r="DQ429" s="131"/>
      <c r="DR429" s="131"/>
      <c r="DS429" s="131"/>
      <c r="DT429" s="131"/>
      <c r="DU429" s="131"/>
      <c r="DV429" s="131"/>
      <c r="DW429" s="131"/>
      <c r="DX429" s="131"/>
      <c r="DY429" s="131"/>
      <c r="DZ429" s="131"/>
      <c r="EA429" s="131"/>
      <c r="EB429" s="131"/>
      <c r="EC429" s="131"/>
      <c r="ED429" s="131"/>
      <c r="EE429" s="131"/>
      <c r="EF429" s="131"/>
      <c r="EG429" s="131"/>
      <c r="EH429" s="131"/>
      <c r="EI429" s="131"/>
      <c r="EJ429" s="131"/>
      <c r="EK429" s="131"/>
      <c r="EL429" s="131"/>
      <c r="EM429" s="131"/>
      <c r="EN429" s="131"/>
      <c r="EO429" s="131"/>
      <c r="EP429" s="131"/>
      <c r="EQ429" s="131"/>
      <c r="ER429" s="131"/>
      <c r="ES429" s="131"/>
      <c r="ET429" s="131"/>
      <c r="EU429" s="131"/>
      <c r="EV429" s="131"/>
      <c r="EW429" s="131"/>
      <c r="EX429" s="131"/>
      <c r="EY429" s="131"/>
      <c r="EZ429" s="131"/>
      <c r="FA429" s="131"/>
      <c r="FB429" s="131"/>
      <c r="FC429" s="131"/>
      <c r="FD429" s="131"/>
      <c r="FE429" s="131"/>
      <c r="FF429" s="131"/>
      <c r="FG429" s="131"/>
      <c r="FH429" s="131"/>
      <c r="FI429" s="131"/>
      <c r="FJ429" s="131"/>
      <c r="FK429" s="131"/>
      <c r="FL429" s="131"/>
      <c r="FM429" s="131"/>
      <c r="FN429" s="131"/>
      <c r="FO429" s="131"/>
      <c r="FP429" s="131"/>
      <c r="FQ429" s="131"/>
      <c r="FR429" s="131"/>
      <c r="FS429" s="131"/>
      <c r="FT429" s="131"/>
      <c r="FU429" s="131"/>
      <c r="FV429" s="131"/>
      <c r="FW429" s="131"/>
      <c r="FX429" s="131"/>
      <c r="FY429" s="131"/>
      <c r="FZ429" s="131"/>
      <c r="GA429" s="131"/>
      <c r="GB429" s="131"/>
      <c r="GC429" s="131"/>
      <c r="GD429" s="131"/>
      <c r="GE429" s="131"/>
      <c r="GF429" s="131"/>
      <c r="GG429" s="131"/>
      <c r="GH429" s="131"/>
      <c r="GI429" s="131"/>
      <c r="GJ429" s="131"/>
      <c r="GK429" s="131"/>
      <c r="GL429" s="131"/>
      <c r="GM429" s="131"/>
      <c r="GN429" s="131"/>
      <c r="GO429" s="131"/>
      <c r="GP429" s="131"/>
      <c r="GQ429" s="131"/>
      <c r="GR429" s="131"/>
      <c r="GS429" s="131"/>
      <c r="GT429" s="131"/>
      <c r="GU429" s="131"/>
      <c r="GV429" s="131"/>
      <c r="GW429" s="131"/>
      <c r="GX429" s="131"/>
      <c r="GY429" s="131"/>
      <c r="GZ429" s="131"/>
      <c r="HA429" s="131"/>
      <c r="HB429" s="131"/>
      <c r="HC429" s="131"/>
      <c r="HD429" s="131"/>
      <c r="HE429" s="131"/>
      <c r="HF429" s="131"/>
      <c r="HG429" s="131"/>
      <c r="HH429" s="131"/>
      <c r="HI429" s="131"/>
      <c r="HJ429" s="131"/>
      <c r="HK429" s="131"/>
      <c r="HL429" s="131"/>
      <c r="HM429" s="131"/>
      <c r="HN429" s="131"/>
      <c r="HO429" s="131"/>
      <c r="HP429" s="131"/>
      <c r="HQ429" s="131"/>
      <c r="HR429" s="131"/>
      <c r="HS429" s="131"/>
      <c r="HT429" s="131"/>
      <c r="HU429" s="131"/>
      <c r="HV429" s="131"/>
      <c r="HW429" s="131"/>
      <c r="HX429" s="131"/>
      <c r="HY429" s="131"/>
      <c r="HZ429" s="131"/>
      <c r="IA429" s="131"/>
      <c r="IB429" s="131"/>
      <c r="IC429" s="131"/>
      <c r="ID429" s="131"/>
      <c r="IE429" s="131"/>
      <c r="IF429" s="131"/>
      <c r="IG429" s="131"/>
      <c r="IH429" s="131"/>
      <c r="II429" s="131"/>
      <c r="IJ429" s="131"/>
      <c r="IK429" s="131"/>
      <c r="IL429" s="131"/>
      <c r="IM429" s="131"/>
      <c r="IN429" s="131"/>
      <c r="IO429" s="131"/>
      <c r="IP429" s="131"/>
      <c r="IQ429" s="131"/>
      <c r="IR429" s="131"/>
      <c r="IS429" s="131"/>
      <c r="IT429" s="131"/>
      <c r="IU429" s="131"/>
    </row>
    <row r="430" spans="1:255" ht="13.5" thickTop="1">
      <c r="A430" s="132"/>
      <c r="B430" s="133"/>
      <c r="C430" s="134"/>
      <c r="D430" s="135"/>
      <c r="E430" s="135"/>
      <c r="F430" s="135"/>
      <c r="G430" s="136"/>
      <c r="H430" s="136"/>
      <c r="I430" s="136"/>
      <c r="J430" s="136"/>
      <c r="K430" s="136"/>
      <c r="L430" s="136"/>
      <c r="M430" s="136"/>
      <c r="N430" s="136"/>
      <c r="O430" s="136"/>
      <c r="P430" s="136"/>
      <c r="Q430" s="136"/>
      <c r="R430" s="136"/>
      <c r="S430" s="136"/>
      <c r="T430" s="136"/>
      <c r="U430" s="136"/>
      <c r="V430" s="136"/>
      <c r="W430" s="136"/>
      <c r="X430" s="136"/>
      <c r="Y430" s="136"/>
      <c r="Z430" s="136"/>
      <c r="AA430" s="136"/>
      <c r="AB430" s="136"/>
      <c r="AC430" s="136"/>
      <c r="AD430" s="136"/>
      <c r="AE430" s="136"/>
      <c r="AF430" s="136"/>
      <c r="AG430" s="136"/>
      <c r="AH430" s="136"/>
      <c r="AI430" s="136"/>
      <c r="AJ430" s="136"/>
      <c r="AK430" s="136"/>
      <c r="AL430" s="136"/>
      <c r="AM430" s="136"/>
      <c r="AN430" s="136"/>
      <c r="AO430" s="136"/>
      <c r="AP430" s="136"/>
      <c r="AQ430" s="136"/>
      <c r="AR430" s="136"/>
      <c r="AS430" s="136"/>
      <c r="AT430" s="136"/>
      <c r="AU430" s="136"/>
      <c r="AV430" s="136"/>
      <c r="AW430" s="136"/>
      <c r="AX430" s="136"/>
      <c r="AY430" s="136"/>
      <c r="AZ430" s="136"/>
      <c r="BA430" s="136"/>
      <c r="BB430" s="136"/>
      <c r="BC430" s="136"/>
      <c r="BD430" s="136"/>
      <c r="BE430" s="136"/>
      <c r="BF430" s="136"/>
      <c r="BG430" s="136"/>
      <c r="BH430" s="136"/>
      <c r="BI430" s="136"/>
      <c r="BJ430" s="136"/>
      <c r="BK430" s="136"/>
      <c r="BL430" s="136"/>
      <c r="BM430" s="136"/>
      <c r="BN430" s="136"/>
      <c r="BO430" s="136"/>
      <c r="BP430" s="136"/>
      <c r="BQ430" s="136"/>
      <c r="BR430" s="136"/>
      <c r="BS430" s="136"/>
      <c r="BT430" s="136"/>
      <c r="BU430" s="136"/>
      <c r="BV430" s="136"/>
      <c r="BW430" s="136"/>
      <c r="BX430" s="136"/>
      <c r="BY430" s="136"/>
      <c r="BZ430" s="136"/>
      <c r="CA430" s="136"/>
      <c r="CB430" s="136"/>
      <c r="CC430" s="136"/>
      <c r="CD430" s="136"/>
      <c r="CE430" s="136"/>
      <c r="CF430" s="136"/>
      <c r="CG430" s="136"/>
      <c r="CH430" s="136"/>
      <c r="CI430" s="136"/>
      <c r="CJ430" s="136"/>
      <c r="CK430" s="136"/>
      <c r="CL430" s="136"/>
      <c r="CM430" s="136"/>
      <c r="CN430" s="136"/>
      <c r="CO430" s="136"/>
      <c r="CP430" s="136"/>
      <c r="CQ430" s="136"/>
      <c r="CR430" s="136"/>
      <c r="CS430" s="136"/>
      <c r="CT430" s="136"/>
      <c r="CU430" s="136"/>
      <c r="CV430" s="136"/>
      <c r="CW430" s="136"/>
      <c r="CX430" s="136"/>
      <c r="CY430" s="136"/>
      <c r="CZ430" s="136"/>
      <c r="DA430" s="136"/>
      <c r="DB430" s="136"/>
      <c r="DC430" s="136"/>
      <c r="DD430" s="136"/>
      <c r="DE430" s="136"/>
      <c r="DF430" s="136"/>
      <c r="DG430" s="136"/>
      <c r="DH430" s="136"/>
      <c r="DI430" s="136"/>
      <c r="DJ430" s="136"/>
      <c r="DK430" s="136"/>
      <c r="DL430" s="136"/>
      <c r="DM430" s="136"/>
      <c r="DN430" s="136"/>
      <c r="DO430" s="136"/>
      <c r="DP430" s="136"/>
      <c r="DQ430" s="136"/>
      <c r="DR430" s="136"/>
      <c r="DS430" s="136"/>
      <c r="DT430" s="136"/>
      <c r="DU430" s="136"/>
      <c r="DV430" s="136"/>
      <c r="DW430" s="136"/>
      <c r="DX430" s="136"/>
      <c r="DY430" s="136"/>
      <c r="DZ430" s="136"/>
      <c r="EA430" s="136"/>
      <c r="EB430" s="136"/>
      <c r="EC430" s="136"/>
      <c r="ED430" s="136"/>
      <c r="EE430" s="136"/>
      <c r="EF430" s="136"/>
      <c r="EG430" s="136"/>
      <c r="EH430" s="136"/>
      <c r="EI430" s="136"/>
      <c r="EJ430" s="136"/>
      <c r="EK430" s="136"/>
      <c r="EL430" s="136"/>
      <c r="EM430" s="136"/>
      <c r="EN430" s="136"/>
      <c r="EO430" s="136"/>
      <c r="EP430" s="136"/>
      <c r="EQ430" s="136"/>
      <c r="ER430" s="136"/>
      <c r="ES430" s="136"/>
      <c r="ET430" s="136"/>
      <c r="EU430" s="136"/>
      <c r="EV430" s="136"/>
      <c r="EW430" s="136"/>
      <c r="EX430" s="136"/>
      <c r="EY430" s="136"/>
      <c r="EZ430" s="136"/>
      <c r="FA430" s="136"/>
      <c r="FB430" s="136"/>
      <c r="FC430" s="136"/>
      <c r="FD430" s="136"/>
      <c r="FE430" s="136"/>
      <c r="FF430" s="136"/>
      <c r="FG430" s="136"/>
      <c r="FH430" s="136"/>
      <c r="FI430" s="136"/>
      <c r="FJ430" s="136"/>
      <c r="FK430" s="136"/>
      <c r="FL430" s="136"/>
      <c r="FM430" s="136"/>
      <c r="FN430" s="136"/>
      <c r="FO430" s="136"/>
      <c r="FP430" s="136"/>
      <c r="FQ430" s="136"/>
      <c r="FR430" s="136"/>
      <c r="FS430" s="136"/>
      <c r="FT430" s="136"/>
      <c r="FU430" s="136"/>
      <c r="FV430" s="136"/>
      <c r="FW430" s="136"/>
      <c r="FX430" s="136"/>
      <c r="FY430" s="136"/>
      <c r="FZ430" s="136"/>
      <c r="GA430" s="136"/>
      <c r="GB430" s="136"/>
      <c r="GC430" s="136"/>
      <c r="GD430" s="136"/>
      <c r="GE430" s="136"/>
      <c r="GF430" s="136"/>
      <c r="GG430" s="136"/>
      <c r="GH430" s="136"/>
      <c r="GI430" s="136"/>
      <c r="GJ430" s="136"/>
      <c r="GK430" s="136"/>
      <c r="GL430" s="136"/>
      <c r="GM430" s="136"/>
      <c r="GN430" s="136"/>
      <c r="GO430" s="136"/>
      <c r="GP430" s="136"/>
      <c r="GQ430" s="136"/>
      <c r="GR430" s="136"/>
      <c r="GS430" s="136"/>
      <c r="GT430" s="136"/>
      <c r="GU430" s="136"/>
      <c r="GV430" s="136"/>
      <c r="GW430" s="136"/>
      <c r="GX430" s="136"/>
      <c r="GY430" s="136"/>
      <c r="GZ430" s="136"/>
      <c r="HA430" s="136"/>
      <c r="HB430" s="136"/>
      <c r="HC430" s="136"/>
      <c r="HD430" s="136"/>
      <c r="HE430" s="136"/>
      <c r="HF430" s="136"/>
      <c r="HG430" s="136"/>
      <c r="HH430" s="136"/>
      <c r="HI430" s="136"/>
      <c r="HJ430" s="136"/>
      <c r="HK430" s="136"/>
      <c r="HL430" s="136"/>
      <c r="HM430" s="136"/>
      <c r="HN430" s="136"/>
      <c r="HO430" s="136"/>
      <c r="HP430" s="136"/>
      <c r="HQ430" s="136"/>
      <c r="HR430" s="136"/>
      <c r="HS430" s="136"/>
      <c r="HT430" s="136"/>
      <c r="HU430" s="136"/>
      <c r="HV430" s="136"/>
      <c r="HW430" s="136"/>
      <c r="HX430" s="136"/>
      <c r="HY430" s="136"/>
      <c r="HZ430" s="136"/>
      <c r="IA430" s="136"/>
      <c r="IB430" s="136"/>
      <c r="IC430" s="136"/>
      <c r="ID430" s="136"/>
      <c r="IE430" s="136"/>
      <c r="IF430" s="136"/>
      <c r="IG430" s="136"/>
      <c r="IH430" s="136"/>
      <c r="II430" s="136"/>
      <c r="IJ430" s="136"/>
      <c r="IK430" s="136"/>
      <c r="IL430" s="136"/>
      <c r="IM430" s="136"/>
      <c r="IN430" s="136"/>
      <c r="IO430" s="136"/>
      <c r="IP430" s="136"/>
      <c r="IQ430" s="136"/>
      <c r="IR430" s="136"/>
      <c r="IS430" s="136"/>
      <c r="IT430" s="136"/>
      <c r="IU430" s="136"/>
    </row>
    <row r="431" spans="1:255">
      <c r="A431" s="132"/>
      <c r="B431" s="133" t="s">
        <v>235</v>
      </c>
      <c r="C431" s="134" t="s">
        <v>236</v>
      </c>
      <c r="D431" s="137"/>
      <c r="E431" s="135"/>
      <c r="F431" s="138">
        <f>+F427*0.14</f>
        <v>0</v>
      </c>
      <c r="G431" s="136"/>
      <c r="H431" s="136"/>
      <c r="I431" s="136"/>
      <c r="J431" s="136"/>
      <c r="K431" s="136"/>
      <c r="L431" s="136"/>
      <c r="M431" s="136"/>
      <c r="N431" s="136"/>
      <c r="O431" s="136"/>
      <c r="P431" s="136"/>
      <c r="Q431" s="136"/>
      <c r="R431" s="136"/>
      <c r="S431" s="136"/>
      <c r="T431" s="136"/>
      <c r="U431" s="136"/>
      <c r="V431" s="136"/>
      <c r="W431" s="136"/>
      <c r="X431" s="136"/>
      <c r="Y431" s="136"/>
      <c r="Z431" s="136"/>
      <c r="AA431" s="136"/>
      <c r="AB431" s="136"/>
      <c r="AC431" s="136"/>
      <c r="AD431" s="136"/>
      <c r="AE431" s="136"/>
      <c r="AF431" s="136"/>
      <c r="AG431" s="136"/>
      <c r="AH431" s="136"/>
      <c r="AI431" s="136"/>
      <c r="AJ431" s="136"/>
      <c r="AK431" s="136"/>
      <c r="AL431" s="136"/>
      <c r="AM431" s="136"/>
      <c r="AN431" s="136"/>
      <c r="AO431" s="136"/>
      <c r="AP431" s="136"/>
      <c r="AQ431" s="136"/>
      <c r="AR431" s="136"/>
      <c r="AS431" s="136"/>
      <c r="AT431" s="136"/>
      <c r="AU431" s="136"/>
      <c r="AV431" s="136"/>
      <c r="AW431" s="136"/>
      <c r="AX431" s="136"/>
      <c r="AY431" s="136"/>
      <c r="AZ431" s="136"/>
      <c r="BA431" s="136"/>
      <c r="BB431" s="136"/>
      <c r="BC431" s="136"/>
      <c r="BD431" s="136"/>
      <c r="BE431" s="136"/>
      <c r="BF431" s="136"/>
      <c r="BG431" s="136"/>
      <c r="BH431" s="136"/>
      <c r="BI431" s="136"/>
      <c r="BJ431" s="136"/>
      <c r="BK431" s="136"/>
      <c r="BL431" s="136"/>
      <c r="BM431" s="136"/>
      <c r="BN431" s="136"/>
      <c r="BO431" s="136"/>
      <c r="BP431" s="136"/>
      <c r="BQ431" s="136"/>
      <c r="BR431" s="136"/>
      <c r="BS431" s="136"/>
      <c r="BT431" s="136"/>
      <c r="BU431" s="136"/>
      <c r="BV431" s="136"/>
      <c r="BW431" s="136"/>
      <c r="BX431" s="136"/>
      <c r="BY431" s="136"/>
      <c r="BZ431" s="136"/>
      <c r="CA431" s="136"/>
      <c r="CB431" s="136"/>
      <c r="CC431" s="136"/>
      <c r="CD431" s="136"/>
      <c r="CE431" s="136"/>
      <c r="CF431" s="136"/>
      <c r="CG431" s="136"/>
      <c r="CH431" s="136"/>
      <c r="CI431" s="136"/>
      <c r="CJ431" s="136"/>
      <c r="CK431" s="136"/>
      <c r="CL431" s="136"/>
      <c r="CM431" s="136"/>
      <c r="CN431" s="136"/>
      <c r="CO431" s="136"/>
      <c r="CP431" s="136"/>
      <c r="CQ431" s="136"/>
      <c r="CR431" s="136"/>
      <c r="CS431" s="136"/>
      <c r="CT431" s="136"/>
      <c r="CU431" s="136"/>
      <c r="CV431" s="136"/>
      <c r="CW431" s="136"/>
      <c r="CX431" s="136"/>
      <c r="CY431" s="136"/>
      <c r="CZ431" s="136"/>
      <c r="DA431" s="136"/>
      <c r="DB431" s="136"/>
      <c r="DC431" s="136"/>
      <c r="DD431" s="136"/>
      <c r="DE431" s="136"/>
      <c r="DF431" s="136"/>
      <c r="DG431" s="136"/>
      <c r="DH431" s="136"/>
      <c r="DI431" s="136"/>
      <c r="DJ431" s="136"/>
      <c r="DK431" s="136"/>
      <c r="DL431" s="136"/>
      <c r="DM431" s="136"/>
      <c r="DN431" s="136"/>
      <c r="DO431" s="136"/>
      <c r="DP431" s="136"/>
      <c r="DQ431" s="136"/>
      <c r="DR431" s="136"/>
      <c r="DS431" s="136"/>
      <c r="DT431" s="136"/>
      <c r="DU431" s="136"/>
      <c r="DV431" s="136"/>
      <c r="DW431" s="136"/>
      <c r="DX431" s="136"/>
      <c r="DY431" s="136"/>
      <c r="DZ431" s="136"/>
      <c r="EA431" s="136"/>
      <c r="EB431" s="136"/>
      <c r="EC431" s="136"/>
      <c r="ED431" s="136"/>
      <c r="EE431" s="136"/>
      <c r="EF431" s="136"/>
      <c r="EG431" s="136"/>
      <c r="EH431" s="136"/>
      <c r="EI431" s="136"/>
      <c r="EJ431" s="136"/>
      <c r="EK431" s="136"/>
      <c r="EL431" s="136"/>
      <c r="EM431" s="136"/>
      <c r="EN431" s="136"/>
      <c r="EO431" s="136"/>
      <c r="EP431" s="136"/>
      <c r="EQ431" s="136"/>
      <c r="ER431" s="136"/>
      <c r="ES431" s="136"/>
      <c r="ET431" s="136"/>
      <c r="EU431" s="136"/>
      <c r="EV431" s="136"/>
      <c r="EW431" s="136"/>
      <c r="EX431" s="136"/>
      <c r="EY431" s="136"/>
      <c r="EZ431" s="136"/>
      <c r="FA431" s="136"/>
      <c r="FB431" s="136"/>
      <c r="FC431" s="136"/>
      <c r="FD431" s="136"/>
      <c r="FE431" s="136"/>
      <c r="FF431" s="136"/>
      <c r="FG431" s="136"/>
      <c r="FH431" s="136"/>
      <c r="FI431" s="136"/>
      <c r="FJ431" s="136"/>
      <c r="FK431" s="136"/>
      <c r="FL431" s="136"/>
      <c r="FM431" s="136"/>
      <c r="FN431" s="136"/>
      <c r="FO431" s="136"/>
      <c r="FP431" s="136"/>
      <c r="FQ431" s="136"/>
      <c r="FR431" s="136"/>
      <c r="FS431" s="136"/>
      <c r="FT431" s="136"/>
      <c r="FU431" s="136"/>
      <c r="FV431" s="136"/>
      <c r="FW431" s="136"/>
      <c r="FX431" s="136"/>
      <c r="FY431" s="136"/>
      <c r="FZ431" s="136"/>
      <c r="GA431" s="136"/>
      <c r="GB431" s="136"/>
      <c r="GC431" s="136"/>
      <c r="GD431" s="136"/>
      <c r="GE431" s="136"/>
      <c r="GF431" s="136"/>
      <c r="GG431" s="136"/>
      <c r="GH431" s="136"/>
      <c r="GI431" s="136"/>
      <c r="GJ431" s="136"/>
      <c r="GK431" s="136"/>
      <c r="GL431" s="136"/>
      <c r="GM431" s="136"/>
      <c r="GN431" s="136"/>
      <c r="GO431" s="136"/>
      <c r="GP431" s="136"/>
      <c r="GQ431" s="136"/>
      <c r="GR431" s="136"/>
      <c r="GS431" s="136"/>
      <c r="GT431" s="136"/>
      <c r="GU431" s="136"/>
      <c r="GV431" s="136"/>
      <c r="GW431" s="136"/>
      <c r="GX431" s="136"/>
      <c r="GY431" s="136"/>
      <c r="GZ431" s="136"/>
      <c r="HA431" s="136"/>
      <c r="HB431" s="136"/>
      <c r="HC431" s="136"/>
      <c r="HD431" s="136"/>
      <c r="HE431" s="136"/>
      <c r="HF431" s="136"/>
      <c r="HG431" s="136"/>
      <c r="HH431" s="136"/>
      <c r="HI431" s="136"/>
      <c r="HJ431" s="136"/>
      <c r="HK431" s="136"/>
      <c r="HL431" s="136"/>
      <c r="HM431" s="136"/>
      <c r="HN431" s="136"/>
      <c r="HO431" s="136"/>
      <c r="HP431" s="136"/>
      <c r="HQ431" s="136"/>
      <c r="HR431" s="136"/>
      <c r="HS431" s="136"/>
      <c r="HT431" s="136"/>
      <c r="HU431" s="136"/>
      <c r="HV431" s="136"/>
      <c r="HW431" s="136"/>
      <c r="HX431" s="136"/>
      <c r="HY431" s="136"/>
      <c r="HZ431" s="136"/>
      <c r="IA431" s="136"/>
      <c r="IB431" s="136"/>
      <c r="IC431" s="136"/>
      <c r="ID431" s="136"/>
      <c r="IE431" s="136"/>
      <c r="IF431" s="136"/>
      <c r="IG431" s="136"/>
      <c r="IH431" s="136"/>
      <c r="II431" s="136"/>
      <c r="IJ431" s="136"/>
      <c r="IK431" s="136"/>
      <c r="IL431" s="136"/>
      <c r="IM431" s="136"/>
      <c r="IN431" s="136"/>
      <c r="IO431" s="136"/>
      <c r="IP431" s="136"/>
      <c r="IQ431" s="136"/>
      <c r="IR431" s="136"/>
      <c r="IS431" s="136"/>
      <c r="IT431" s="136"/>
      <c r="IU431" s="136"/>
    </row>
    <row r="432" spans="1:255">
      <c r="A432" s="132"/>
      <c r="B432" s="133" t="s">
        <v>237</v>
      </c>
      <c r="C432" s="134" t="s">
        <v>236</v>
      </c>
      <c r="D432" s="137"/>
      <c r="E432" s="135"/>
      <c r="F432" s="138">
        <f>+F427*0.05</f>
        <v>0</v>
      </c>
      <c r="G432" s="136"/>
      <c r="H432" s="136"/>
      <c r="I432" s="136"/>
      <c r="J432" s="136"/>
      <c r="K432" s="136"/>
      <c r="L432" s="136"/>
      <c r="M432" s="136"/>
      <c r="N432" s="136"/>
      <c r="O432" s="136"/>
      <c r="P432" s="136"/>
      <c r="Q432" s="136"/>
      <c r="R432" s="136"/>
      <c r="S432" s="136"/>
      <c r="T432" s="136"/>
      <c r="U432" s="136"/>
      <c r="V432" s="136"/>
      <c r="W432" s="136"/>
      <c r="X432" s="136"/>
      <c r="Y432" s="136"/>
      <c r="Z432" s="136"/>
      <c r="AA432" s="136"/>
      <c r="AB432" s="136"/>
      <c r="AC432" s="136"/>
      <c r="AD432" s="136"/>
      <c r="AE432" s="136"/>
      <c r="AF432" s="136"/>
      <c r="AG432" s="136"/>
      <c r="AH432" s="136"/>
      <c r="AI432" s="136"/>
      <c r="AJ432" s="136"/>
      <c r="AK432" s="136"/>
      <c r="AL432" s="136"/>
      <c r="AM432" s="136"/>
      <c r="AN432" s="136"/>
      <c r="AO432" s="136"/>
      <c r="AP432" s="136"/>
      <c r="AQ432" s="136"/>
      <c r="AR432" s="136"/>
      <c r="AS432" s="136"/>
      <c r="AT432" s="136"/>
      <c r="AU432" s="136"/>
      <c r="AV432" s="136"/>
      <c r="AW432" s="136"/>
      <c r="AX432" s="136"/>
      <c r="AY432" s="136"/>
      <c r="AZ432" s="136"/>
      <c r="BA432" s="136"/>
      <c r="BB432" s="136"/>
      <c r="BC432" s="136"/>
      <c r="BD432" s="136"/>
      <c r="BE432" s="136"/>
      <c r="BF432" s="136"/>
      <c r="BG432" s="136"/>
      <c r="BH432" s="136"/>
      <c r="BI432" s="136"/>
      <c r="BJ432" s="136"/>
      <c r="BK432" s="136"/>
      <c r="BL432" s="136"/>
      <c r="BM432" s="136"/>
      <c r="BN432" s="136"/>
      <c r="BO432" s="136"/>
      <c r="BP432" s="136"/>
      <c r="BQ432" s="136"/>
      <c r="BR432" s="136"/>
      <c r="BS432" s="136"/>
      <c r="BT432" s="136"/>
      <c r="BU432" s="136"/>
      <c r="BV432" s="136"/>
      <c r="BW432" s="136"/>
      <c r="BX432" s="136"/>
      <c r="BY432" s="136"/>
      <c r="BZ432" s="136"/>
      <c r="CA432" s="136"/>
      <c r="CB432" s="136"/>
      <c r="CC432" s="136"/>
      <c r="CD432" s="136"/>
      <c r="CE432" s="136"/>
      <c r="CF432" s="136"/>
      <c r="CG432" s="136"/>
      <c r="CH432" s="136"/>
      <c r="CI432" s="136"/>
      <c r="CJ432" s="136"/>
      <c r="CK432" s="136"/>
      <c r="CL432" s="136"/>
      <c r="CM432" s="136"/>
      <c r="CN432" s="136"/>
      <c r="CO432" s="136"/>
      <c r="CP432" s="136"/>
      <c r="CQ432" s="136"/>
      <c r="CR432" s="136"/>
      <c r="CS432" s="136"/>
      <c r="CT432" s="136"/>
      <c r="CU432" s="136"/>
      <c r="CV432" s="136"/>
      <c r="CW432" s="136"/>
      <c r="CX432" s="136"/>
      <c r="CY432" s="136"/>
      <c r="CZ432" s="136"/>
      <c r="DA432" s="136"/>
      <c r="DB432" s="136"/>
      <c r="DC432" s="136"/>
      <c r="DD432" s="136"/>
      <c r="DE432" s="136"/>
      <c r="DF432" s="136"/>
      <c r="DG432" s="136"/>
      <c r="DH432" s="136"/>
      <c r="DI432" s="136"/>
      <c r="DJ432" s="136"/>
      <c r="DK432" s="136"/>
      <c r="DL432" s="136"/>
      <c r="DM432" s="136"/>
      <c r="DN432" s="136"/>
      <c r="DO432" s="136"/>
      <c r="DP432" s="136"/>
      <c r="DQ432" s="136"/>
      <c r="DR432" s="136"/>
      <c r="DS432" s="136"/>
      <c r="DT432" s="136"/>
      <c r="DU432" s="136"/>
      <c r="DV432" s="136"/>
      <c r="DW432" s="136"/>
      <c r="DX432" s="136"/>
      <c r="DY432" s="136"/>
      <c r="DZ432" s="136"/>
      <c r="EA432" s="136"/>
      <c r="EB432" s="136"/>
      <c r="EC432" s="136"/>
      <c r="ED432" s="136"/>
      <c r="EE432" s="136"/>
      <c r="EF432" s="136"/>
      <c r="EG432" s="136"/>
      <c r="EH432" s="136"/>
      <c r="EI432" s="136"/>
      <c r="EJ432" s="136"/>
      <c r="EK432" s="136"/>
      <c r="EL432" s="136"/>
      <c r="EM432" s="136"/>
      <c r="EN432" s="136"/>
      <c r="EO432" s="136"/>
      <c r="EP432" s="136"/>
      <c r="EQ432" s="136"/>
      <c r="ER432" s="136"/>
      <c r="ES432" s="136"/>
      <c r="ET432" s="136"/>
      <c r="EU432" s="136"/>
      <c r="EV432" s="136"/>
      <c r="EW432" s="136"/>
      <c r="EX432" s="136"/>
      <c r="EY432" s="136"/>
      <c r="EZ432" s="136"/>
      <c r="FA432" s="136"/>
      <c r="FB432" s="136"/>
      <c r="FC432" s="136"/>
      <c r="FD432" s="136"/>
      <c r="FE432" s="136"/>
      <c r="FF432" s="136"/>
      <c r="FG432" s="136"/>
      <c r="FH432" s="136"/>
      <c r="FI432" s="136"/>
      <c r="FJ432" s="136"/>
      <c r="FK432" s="136"/>
      <c r="FL432" s="136"/>
      <c r="FM432" s="136"/>
      <c r="FN432" s="136"/>
      <c r="FO432" s="136"/>
      <c r="FP432" s="136"/>
      <c r="FQ432" s="136"/>
      <c r="FR432" s="136"/>
      <c r="FS432" s="136"/>
      <c r="FT432" s="136"/>
      <c r="FU432" s="136"/>
      <c r="FV432" s="136"/>
      <c r="FW432" s="136"/>
      <c r="FX432" s="136"/>
      <c r="FY432" s="136"/>
      <c r="FZ432" s="136"/>
      <c r="GA432" s="136"/>
      <c r="GB432" s="136"/>
      <c r="GC432" s="136"/>
      <c r="GD432" s="136"/>
      <c r="GE432" s="136"/>
      <c r="GF432" s="136"/>
      <c r="GG432" s="136"/>
      <c r="GH432" s="136"/>
      <c r="GI432" s="136"/>
      <c r="GJ432" s="136"/>
      <c r="GK432" s="136"/>
      <c r="GL432" s="136"/>
      <c r="GM432" s="136"/>
      <c r="GN432" s="136"/>
      <c r="GO432" s="136"/>
      <c r="GP432" s="136"/>
      <c r="GQ432" s="136"/>
      <c r="GR432" s="136"/>
      <c r="GS432" s="136"/>
      <c r="GT432" s="136"/>
      <c r="GU432" s="136"/>
      <c r="GV432" s="136"/>
      <c r="GW432" s="136"/>
      <c r="GX432" s="136"/>
      <c r="GY432" s="136"/>
      <c r="GZ432" s="136"/>
      <c r="HA432" s="136"/>
      <c r="HB432" s="136"/>
      <c r="HC432" s="136"/>
      <c r="HD432" s="136"/>
      <c r="HE432" s="136"/>
      <c r="HF432" s="136"/>
      <c r="HG432" s="136"/>
      <c r="HH432" s="136"/>
      <c r="HI432" s="136"/>
      <c r="HJ432" s="136"/>
      <c r="HK432" s="136"/>
      <c r="HL432" s="136"/>
      <c r="HM432" s="136"/>
      <c r="HN432" s="136"/>
      <c r="HO432" s="136"/>
      <c r="HP432" s="136"/>
      <c r="HQ432" s="136"/>
      <c r="HR432" s="136"/>
      <c r="HS432" s="136"/>
      <c r="HT432" s="136"/>
      <c r="HU432" s="136"/>
      <c r="HV432" s="136"/>
      <c r="HW432" s="136"/>
      <c r="HX432" s="136"/>
      <c r="HY432" s="136"/>
      <c r="HZ432" s="136"/>
      <c r="IA432" s="136"/>
      <c r="IB432" s="136"/>
      <c r="IC432" s="136"/>
      <c r="ID432" s="136"/>
      <c r="IE432" s="136"/>
      <c r="IF432" s="136"/>
      <c r="IG432" s="136"/>
      <c r="IH432" s="136"/>
      <c r="II432" s="136"/>
      <c r="IJ432" s="136"/>
      <c r="IK432" s="136"/>
      <c r="IL432" s="136"/>
      <c r="IM432" s="136"/>
      <c r="IN432" s="136"/>
      <c r="IO432" s="136"/>
      <c r="IP432" s="136"/>
      <c r="IQ432" s="136"/>
      <c r="IR432" s="136"/>
      <c r="IS432" s="136"/>
      <c r="IT432" s="136"/>
      <c r="IU432" s="136"/>
    </row>
    <row r="433" spans="1:255">
      <c r="A433" s="132"/>
      <c r="B433" s="133" t="s">
        <v>238</v>
      </c>
      <c r="C433" s="134" t="s">
        <v>236</v>
      </c>
      <c r="D433" s="137"/>
      <c r="E433" s="135"/>
      <c r="F433" s="138">
        <f>+F427*0.05</f>
        <v>0</v>
      </c>
      <c r="G433" s="136"/>
      <c r="H433" s="136"/>
      <c r="I433" s="136"/>
      <c r="J433" s="136"/>
      <c r="K433" s="136"/>
      <c r="L433" s="136"/>
      <c r="M433" s="136"/>
      <c r="N433" s="136"/>
      <c r="O433" s="136"/>
      <c r="P433" s="136"/>
      <c r="Q433" s="136"/>
      <c r="R433" s="136"/>
      <c r="S433" s="136"/>
      <c r="T433" s="136"/>
      <c r="U433" s="136"/>
      <c r="V433" s="136"/>
      <c r="W433" s="136"/>
      <c r="X433" s="136"/>
      <c r="Y433" s="136"/>
      <c r="Z433" s="136"/>
      <c r="AA433" s="136"/>
      <c r="AB433" s="136"/>
      <c r="AC433" s="136"/>
      <c r="AD433" s="136"/>
      <c r="AE433" s="136"/>
      <c r="AF433" s="136"/>
      <c r="AG433" s="136"/>
      <c r="AH433" s="136"/>
      <c r="AI433" s="136"/>
      <c r="AJ433" s="136"/>
      <c r="AK433" s="136"/>
      <c r="AL433" s="136"/>
      <c r="AM433" s="136"/>
      <c r="AN433" s="136"/>
      <c r="AO433" s="136"/>
      <c r="AP433" s="136"/>
      <c r="AQ433" s="136"/>
      <c r="AR433" s="136"/>
      <c r="AS433" s="136"/>
      <c r="AT433" s="136"/>
      <c r="AU433" s="136"/>
      <c r="AV433" s="136"/>
      <c r="AW433" s="136"/>
      <c r="AX433" s="136"/>
      <c r="AY433" s="136"/>
      <c r="AZ433" s="136"/>
      <c r="BA433" s="136"/>
      <c r="BB433" s="136"/>
      <c r="BC433" s="136"/>
      <c r="BD433" s="136"/>
      <c r="BE433" s="136"/>
      <c r="BF433" s="136"/>
      <c r="BG433" s="136"/>
      <c r="BH433" s="136"/>
      <c r="BI433" s="136"/>
      <c r="BJ433" s="136"/>
      <c r="BK433" s="136"/>
      <c r="BL433" s="136"/>
      <c r="BM433" s="136"/>
      <c r="BN433" s="136"/>
      <c r="BO433" s="136"/>
      <c r="BP433" s="136"/>
      <c r="BQ433" s="136"/>
      <c r="BR433" s="136"/>
      <c r="BS433" s="136"/>
      <c r="BT433" s="136"/>
      <c r="BU433" s="136"/>
      <c r="BV433" s="136"/>
      <c r="BW433" s="136"/>
      <c r="BX433" s="136"/>
      <c r="BY433" s="136"/>
      <c r="BZ433" s="136"/>
      <c r="CA433" s="136"/>
      <c r="CB433" s="136"/>
      <c r="CC433" s="136"/>
      <c r="CD433" s="136"/>
      <c r="CE433" s="136"/>
      <c r="CF433" s="136"/>
      <c r="CG433" s="136"/>
      <c r="CH433" s="136"/>
      <c r="CI433" s="136"/>
      <c r="CJ433" s="136"/>
      <c r="CK433" s="136"/>
      <c r="CL433" s="136"/>
      <c r="CM433" s="136"/>
      <c r="CN433" s="136"/>
      <c r="CO433" s="136"/>
      <c r="CP433" s="136"/>
      <c r="CQ433" s="136"/>
      <c r="CR433" s="136"/>
      <c r="CS433" s="136"/>
      <c r="CT433" s="136"/>
      <c r="CU433" s="136"/>
      <c r="CV433" s="136"/>
      <c r="CW433" s="136"/>
      <c r="CX433" s="136"/>
      <c r="CY433" s="136"/>
      <c r="CZ433" s="136"/>
      <c r="DA433" s="136"/>
      <c r="DB433" s="136"/>
      <c r="DC433" s="136"/>
      <c r="DD433" s="136"/>
      <c r="DE433" s="136"/>
      <c r="DF433" s="136"/>
      <c r="DG433" s="136"/>
      <c r="DH433" s="136"/>
      <c r="DI433" s="136"/>
      <c r="DJ433" s="136"/>
      <c r="DK433" s="136"/>
      <c r="DL433" s="136"/>
      <c r="DM433" s="136"/>
      <c r="DN433" s="136"/>
      <c r="DO433" s="136"/>
      <c r="DP433" s="136"/>
      <c r="DQ433" s="136"/>
      <c r="DR433" s="136"/>
      <c r="DS433" s="136"/>
      <c r="DT433" s="136"/>
      <c r="DU433" s="136"/>
      <c r="DV433" s="136"/>
      <c r="DW433" s="136"/>
      <c r="DX433" s="136"/>
      <c r="DY433" s="136"/>
      <c r="DZ433" s="136"/>
      <c r="EA433" s="136"/>
      <c r="EB433" s="136"/>
      <c r="EC433" s="136"/>
      <c r="ED433" s="136"/>
      <c r="EE433" s="136"/>
      <c r="EF433" s="136"/>
      <c r="EG433" s="136"/>
      <c r="EH433" s="136"/>
      <c r="EI433" s="136"/>
      <c r="EJ433" s="136"/>
      <c r="EK433" s="136"/>
      <c r="EL433" s="136"/>
      <c r="EM433" s="136"/>
      <c r="EN433" s="136"/>
      <c r="EO433" s="136"/>
      <c r="EP433" s="136"/>
      <c r="EQ433" s="136"/>
      <c r="ER433" s="136"/>
      <c r="ES433" s="136"/>
      <c r="ET433" s="136"/>
      <c r="EU433" s="136"/>
      <c r="EV433" s="136"/>
      <c r="EW433" s="136"/>
      <c r="EX433" s="136"/>
      <c r="EY433" s="136"/>
      <c r="EZ433" s="136"/>
      <c r="FA433" s="136"/>
      <c r="FB433" s="136"/>
      <c r="FC433" s="136"/>
      <c r="FD433" s="136"/>
      <c r="FE433" s="136"/>
      <c r="FF433" s="136"/>
      <c r="FG433" s="136"/>
      <c r="FH433" s="136"/>
      <c r="FI433" s="136"/>
      <c r="FJ433" s="136"/>
      <c r="FK433" s="136"/>
      <c r="FL433" s="136"/>
      <c r="FM433" s="136"/>
      <c r="FN433" s="136"/>
      <c r="FO433" s="136"/>
      <c r="FP433" s="136"/>
      <c r="FQ433" s="136"/>
      <c r="FR433" s="136"/>
      <c r="FS433" s="136"/>
      <c r="FT433" s="136"/>
      <c r="FU433" s="136"/>
      <c r="FV433" s="136"/>
      <c r="FW433" s="136"/>
      <c r="FX433" s="136"/>
      <c r="FY433" s="136"/>
      <c r="FZ433" s="136"/>
      <c r="GA433" s="136"/>
      <c r="GB433" s="136"/>
      <c r="GC433" s="136"/>
      <c r="GD433" s="136"/>
      <c r="GE433" s="136"/>
      <c r="GF433" s="136"/>
      <c r="GG433" s="136"/>
      <c r="GH433" s="136"/>
      <c r="GI433" s="136"/>
      <c r="GJ433" s="136"/>
      <c r="GK433" s="136"/>
      <c r="GL433" s="136"/>
      <c r="GM433" s="136"/>
      <c r="GN433" s="136"/>
      <c r="GO433" s="136"/>
      <c r="GP433" s="136"/>
      <c r="GQ433" s="136"/>
      <c r="GR433" s="136"/>
      <c r="GS433" s="136"/>
      <c r="GT433" s="136"/>
      <c r="GU433" s="136"/>
      <c r="GV433" s="136"/>
      <c r="GW433" s="136"/>
      <c r="GX433" s="136"/>
      <c r="GY433" s="136"/>
      <c r="GZ433" s="136"/>
      <c r="HA433" s="136"/>
      <c r="HB433" s="136"/>
      <c r="HC433" s="136"/>
      <c r="HD433" s="136"/>
      <c r="HE433" s="136"/>
      <c r="HF433" s="136"/>
      <c r="HG433" s="136"/>
      <c r="HH433" s="136"/>
      <c r="HI433" s="136"/>
      <c r="HJ433" s="136"/>
      <c r="HK433" s="136"/>
      <c r="HL433" s="136"/>
      <c r="HM433" s="136"/>
      <c r="HN433" s="136"/>
      <c r="HO433" s="136"/>
      <c r="HP433" s="136"/>
      <c r="HQ433" s="136"/>
      <c r="HR433" s="136"/>
      <c r="HS433" s="136"/>
      <c r="HT433" s="136"/>
      <c r="HU433" s="136"/>
      <c r="HV433" s="136"/>
      <c r="HW433" s="136"/>
      <c r="HX433" s="136"/>
      <c r="HY433" s="136"/>
      <c r="HZ433" s="136"/>
      <c r="IA433" s="136"/>
      <c r="IB433" s="136"/>
      <c r="IC433" s="136"/>
      <c r="ID433" s="136"/>
      <c r="IE433" s="136"/>
      <c r="IF433" s="136"/>
      <c r="IG433" s="136"/>
      <c r="IH433" s="136"/>
      <c r="II433" s="136"/>
      <c r="IJ433" s="136"/>
      <c r="IK433" s="136"/>
      <c r="IL433" s="136"/>
      <c r="IM433" s="136"/>
      <c r="IN433" s="136"/>
      <c r="IO433" s="136"/>
      <c r="IP433" s="136"/>
      <c r="IQ433" s="136"/>
      <c r="IR433" s="136"/>
      <c r="IS433" s="136"/>
      <c r="IT433" s="136"/>
      <c r="IU433" s="136"/>
    </row>
    <row r="434" spans="1:255" ht="13.5" thickBot="1">
      <c r="A434" s="132"/>
      <c r="B434" s="133"/>
      <c r="C434" s="134"/>
      <c r="D434" s="139"/>
      <c r="E434" s="135"/>
      <c r="F434" s="135"/>
      <c r="G434" s="136"/>
      <c r="H434" s="136"/>
      <c r="I434" s="136"/>
      <c r="J434" s="136"/>
      <c r="K434" s="136"/>
      <c r="L434" s="136"/>
      <c r="M434" s="136"/>
      <c r="N434" s="136"/>
      <c r="O434" s="136"/>
      <c r="P434" s="136"/>
      <c r="Q434" s="136"/>
      <c r="R434" s="136"/>
      <c r="S434" s="136"/>
      <c r="T434" s="136"/>
      <c r="U434" s="136"/>
      <c r="V434" s="136"/>
      <c r="W434" s="136"/>
      <c r="X434" s="136"/>
      <c r="Y434" s="136"/>
      <c r="Z434" s="136"/>
      <c r="AA434" s="136"/>
      <c r="AB434" s="136"/>
      <c r="AC434" s="136"/>
      <c r="AD434" s="136"/>
      <c r="AE434" s="136"/>
      <c r="AF434" s="136"/>
      <c r="AG434" s="136"/>
      <c r="AH434" s="136"/>
      <c r="AI434" s="136"/>
      <c r="AJ434" s="136"/>
      <c r="AK434" s="136"/>
      <c r="AL434" s="136"/>
      <c r="AM434" s="136"/>
      <c r="AN434" s="136"/>
      <c r="AO434" s="136"/>
      <c r="AP434" s="136"/>
      <c r="AQ434" s="136"/>
      <c r="AR434" s="136"/>
      <c r="AS434" s="136"/>
      <c r="AT434" s="136"/>
      <c r="AU434" s="136"/>
      <c r="AV434" s="136"/>
      <c r="AW434" s="136"/>
      <c r="AX434" s="136"/>
      <c r="AY434" s="136"/>
      <c r="AZ434" s="136"/>
      <c r="BA434" s="136"/>
      <c r="BB434" s="136"/>
      <c r="BC434" s="136"/>
      <c r="BD434" s="136"/>
      <c r="BE434" s="136"/>
      <c r="BF434" s="136"/>
      <c r="BG434" s="136"/>
      <c r="BH434" s="136"/>
      <c r="BI434" s="136"/>
      <c r="BJ434" s="136"/>
      <c r="BK434" s="136"/>
      <c r="BL434" s="136"/>
      <c r="BM434" s="136"/>
      <c r="BN434" s="136"/>
      <c r="BO434" s="136"/>
      <c r="BP434" s="136"/>
      <c r="BQ434" s="136"/>
      <c r="BR434" s="136"/>
      <c r="BS434" s="136"/>
      <c r="BT434" s="136"/>
      <c r="BU434" s="136"/>
      <c r="BV434" s="136"/>
      <c r="BW434" s="136"/>
      <c r="BX434" s="136"/>
      <c r="BY434" s="136"/>
      <c r="BZ434" s="136"/>
      <c r="CA434" s="136"/>
      <c r="CB434" s="136"/>
      <c r="CC434" s="136"/>
      <c r="CD434" s="136"/>
      <c r="CE434" s="136"/>
      <c r="CF434" s="136"/>
      <c r="CG434" s="136"/>
      <c r="CH434" s="136"/>
      <c r="CI434" s="136"/>
      <c r="CJ434" s="136"/>
      <c r="CK434" s="136"/>
      <c r="CL434" s="136"/>
      <c r="CM434" s="136"/>
      <c r="CN434" s="136"/>
      <c r="CO434" s="136"/>
      <c r="CP434" s="136"/>
      <c r="CQ434" s="136"/>
      <c r="CR434" s="136"/>
      <c r="CS434" s="136"/>
      <c r="CT434" s="136"/>
      <c r="CU434" s="136"/>
      <c r="CV434" s="136"/>
      <c r="CW434" s="136"/>
      <c r="CX434" s="136"/>
      <c r="CY434" s="136"/>
      <c r="CZ434" s="136"/>
      <c r="DA434" s="136"/>
      <c r="DB434" s="136"/>
      <c r="DC434" s="136"/>
      <c r="DD434" s="136"/>
      <c r="DE434" s="136"/>
      <c r="DF434" s="136"/>
      <c r="DG434" s="136"/>
      <c r="DH434" s="136"/>
      <c r="DI434" s="136"/>
      <c r="DJ434" s="136"/>
      <c r="DK434" s="136"/>
      <c r="DL434" s="136"/>
      <c r="DM434" s="136"/>
      <c r="DN434" s="136"/>
      <c r="DO434" s="136"/>
      <c r="DP434" s="136"/>
      <c r="DQ434" s="136"/>
      <c r="DR434" s="136"/>
      <c r="DS434" s="136"/>
      <c r="DT434" s="136"/>
      <c r="DU434" s="136"/>
      <c r="DV434" s="136"/>
      <c r="DW434" s="136"/>
      <c r="DX434" s="136"/>
      <c r="DY434" s="136"/>
      <c r="DZ434" s="136"/>
      <c r="EA434" s="136"/>
      <c r="EB434" s="136"/>
      <c r="EC434" s="136"/>
      <c r="ED434" s="136"/>
      <c r="EE434" s="136"/>
      <c r="EF434" s="136"/>
      <c r="EG434" s="136"/>
      <c r="EH434" s="136"/>
      <c r="EI434" s="136"/>
      <c r="EJ434" s="136"/>
      <c r="EK434" s="136"/>
      <c r="EL434" s="136"/>
      <c r="EM434" s="136"/>
      <c r="EN434" s="136"/>
      <c r="EO434" s="136"/>
      <c r="EP434" s="136"/>
      <c r="EQ434" s="136"/>
      <c r="ER434" s="136"/>
      <c r="ES434" s="136"/>
      <c r="ET434" s="136"/>
      <c r="EU434" s="136"/>
      <c r="EV434" s="136"/>
      <c r="EW434" s="136"/>
      <c r="EX434" s="136"/>
      <c r="EY434" s="136"/>
      <c r="EZ434" s="136"/>
      <c r="FA434" s="136"/>
      <c r="FB434" s="136"/>
      <c r="FC434" s="136"/>
      <c r="FD434" s="136"/>
      <c r="FE434" s="136"/>
      <c r="FF434" s="136"/>
      <c r="FG434" s="136"/>
      <c r="FH434" s="136"/>
      <c r="FI434" s="136"/>
      <c r="FJ434" s="136"/>
      <c r="FK434" s="136"/>
      <c r="FL434" s="136"/>
      <c r="FM434" s="136"/>
      <c r="FN434" s="136"/>
      <c r="FO434" s="136"/>
      <c r="FP434" s="136"/>
      <c r="FQ434" s="136"/>
      <c r="FR434" s="136"/>
      <c r="FS434" s="136"/>
      <c r="FT434" s="136"/>
      <c r="FU434" s="136"/>
      <c r="FV434" s="136"/>
      <c r="FW434" s="136"/>
      <c r="FX434" s="136"/>
      <c r="FY434" s="136"/>
      <c r="FZ434" s="136"/>
      <c r="GA434" s="136"/>
      <c r="GB434" s="136"/>
      <c r="GC434" s="136"/>
      <c r="GD434" s="136"/>
      <c r="GE434" s="136"/>
      <c r="GF434" s="136"/>
      <c r="GG434" s="136"/>
      <c r="GH434" s="136"/>
      <c r="GI434" s="136"/>
      <c r="GJ434" s="136"/>
      <c r="GK434" s="136"/>
      <c r="GL434" s="136"/>
      <c r="GM434" s="136"/>
      <c r="GN434" s="136"/>
      <c r="GO434" s="136"/>
      <c r="GP434" s="136"/>
      <c r="GQ434" s="136"/>
      <c r="GR434" s="136"/>
      <c r="GS434" s="136"/>
      <c r="GT434" s="136"/>
      <c r="GU434" s="136"/>
      <c r="GV434" s="136"/>
      <c r="GW434" s="136"/>
      <c r="GX434" s="136"/>
      <c r="GY434" s="136"/>
      <c r="GZ434" s="136"/>
      <c r="HA434" s="136"/>
      <c r="HB434" s="136"/>
      <c r="HC434" s="136"/>
      <c r="HD434" s="136"/>
      <c r="HE434" s="136"/>
      <c r="HF434" s="136"/>
      <c r="HG434" s="136"/>
      <c r="HH434" s="136"/>
      <c r="HI434" s="136"/>
      <c r="HJ434" s="136"/>
      <c r="HK434" s="136"/>
      <c r="HL434" s="136"/>
      <c r="HM434" s="136"/>
      <c r="HN434" s="136"/>
      <c r="HO434" s="136"/>
      <c r="HP434" s="136"/>
      <c r="HQ434" s="136"/>
      <c r="HR434" s="136"/>
      <c r="HS434" s="136"/>
      <c r="HT434" s="136"/>
      <c r="HU434" s="136"/>
      <c r="HV434" s="136"/>
      <c r="HW434" s="136"/>
      <c r="HX434" s="136"/>
      <c r="HY434" s="136"/>
      <c r="HZ434" s="136"/>
      <c r="IA434" s="136"/>
      <c r="IB434" s="136"/>
      <c r="IC434" s="136"/>
      <c r="ID434" s="136"/>
      <c r="IE434" s="136"/>
      <c r="IF434" s="136"/>
      <c r="IG434" s="136"/>
      <c r="IH434" s="136"/>
      <c r="II434" s="136"/>
      <c r="IJ434" s="136"/>
      <c r="IK434" s="136"/>
      <c r="IL434" s="136"/>
      <c r="IM434" s="136"/>
      <c r="IN434" s="136"/>
      <c r="IO434" s="136"/>
      <c r="IP434" s="136"/>
      <c r="IQ434" s="136"/>
      <c r="IR434" s="136"/>
      <c r="IS434" s="136"/>
      <c r="IT434" s="136"/>
      <c r="IU434" s="136"/>
    </row>
    <row r="435" spans="1:255" s="101" customFormat="1" ht="14.25" thickTop="1" thickBot="1">
      <c r="A435" s="128"/>
      <c r="B435" s="128" t="s">
        <v>239</v>
      </c>
      <c r="C435" s="128"/>
      <c r="D435" s="128"/>
      <c r="E435" s="128"/>
      <c r="F435" s="129">
        <f>+F433*0.16</f>
        <v>0</v>
      </c>
      <c r="G435" s="131"/>
      <c r="H435" s="131"/>
      <c r="I435" s="131"/>
      <c r="J435" s="131"/>
      <c r="K435" s="131"/>
      <c r="L435" s="131"/>
      <c r="M435" s="131"/>
      <c r="N435" s="131"/>
      <c r="O435" s="131"/>
      <c r="P435" s="131"/>
      <c r="Q435" s="131"/>
      <c r="R435" s="131"/>
      <c r="S435" s="131"/>
      <c r="T435" s="131"/>
      <c r="U435" s="131"/>
      <c r="V435" s="131"/>
      <c r="W435" s="131"/>
      <c r="X435" s="131"/>
      <c r="Y435" s="131"/>
      <c r="Z435" s="131"/>
      <c r="AA435" s="131"/>
      <c r="AB435" s="131"/>
      <c r="AC435" s="131"/>
      <c r="AD435" s="131"/>
      <c r="AE435" s="131"/>
      <c r="AF435" s="131"/>
      <c r="AG435" s="131"/>
      <c r="AH435" s="131"/>
      <c r="AI435" s="131"/>
      <c r="AJ435" s="131"/>
      <c r="AK435" s="131"/>
      <c r="AL435" s="131"/>
      <c r="AM435" s="131"/>
      <c r="AN435" s="131"/>
      <c r="AO435" s="131"/>
      <c r="AP435" s="131"/>
      <c r="AQ435" s="131"/>
      <c r="AR435" s="131"/>
      <c r="AS435" s="131"/>
      <c r="AT435" s="131"/>
      <c r="AU435" s="131"/>
      <c r="AV435" s="131"/>
      <c r="AW435" s="131"/>
      <c r="AX435" s="131"/>
      <c r="AY435" s="131"/>
      <c r="AZ435" s="131"/>
      <c r="BA435" s="131"/>
      <c r="BB435" s="131"/>
      <c r="BC435" s="131"/>
      <c r="BD435" s="131"/>
      <c r="BE435" s="131"/>
      <c r="BF435" s="131"/>
      <c r="BG435" s="131"/>
      <c r="BH435" s="131"/>
      <c r="BI435" s="131"/>
      <c r="BJ435" s="131"/>
      <c r="BK435" s="131"/>
      <c r="BL435" s="131"/>
      <c r="BM435" s="131"/>
      <c r="BN435" s="131"/>
      <c r="BO435" s="131"/>
      <c r="BP435" s="131"/>
      <c r="BQ435" s="131"/>
      <c r="BR435" s="131"/>
      <c r="BS435" s="131"/>
      <c r="BT435" s="131"/>
      <c r="BU435" s="131"/>
      <c r="BV435" s="131"/>
      <c r="BW435" s="131"/>
      <c r="BX435" s="131"/>
      <c r="BY435" s="131"/>
      <c r="BZ435" s="131"/>
      <c r="CA435" s="131"/>
      <c r="CB435" s="131"/>
      <c r="CC435" s="131"/>
      <c r="CD435" s="131"/>
      <c r="CE435" s="131"/>
      <c r="CF435" s="131"/>
      <c r="CG435" s="131"/>
      <c r="CH435" s="131"/>
      <c r="CI435" s="131"/>
      <c r="CJ435" s="131"/>
      <c r="CK435" s="131"/>
      <c r="CL435" s="131"/>
      <c r="CM435" s="131"/>
      <c r="CN435" s="131"/>
      <c r="CO435" s="131"/>
      <c r="CP435" s="131"/>
      <c r="CQ435" s="131"/>
      <c r="CR435" s="131"/>
      <c r="CS435" s="131"/>
      <c r="CT435" s="131"/>
      <c r="CU435" s="131"/>
      <c r="CV435" s="131"/>
      <c r="CW435" s="131"/>
      <c r="CX435" s="131"/>
      <c r="CY435" s="131"/>
      <c r="CZ435" s="131"/>
      <c r="DA435" s="131"/>
      <c r="DB435" s="131"/>
      <c r="DC435" s="131"/>
      <c r="DD435" s="131"/>
      <c r="DE435" s="131"/>
      <c r="DF435" s="131"/>
      <c r="DG435" s="131"/>
      <c r="DH435" s="131"/>
      <c r="DI435" s="131"/>
      <c r="DJ435" s="131"/>
      <c r="DK435" s="131"/>
      <c r="DL435" s="131"/>
      <c r="DM435" s="131"/>
      <c r="DN435" s="131"/>
      <c r="DO435" s="131"/>
      <c r="DP435" s="131"/>
      <c r="DQ435" s="131"/>
      <c r="DR435" s="131"/>
      <c r="DS435" s="131"/>
      <c r="DT435" s="131"/>
      <c r="DU435" s="131"/>
      <c r="DV435" s="131"/>
      <c r="DW435" s="131"/>
      <c r="DX435" s="131"/>
      <c r="DY435" s="131"/>
      <c r="DZ435" s="131"/>
      <c r="EA435" s="131"/>
      <c r="EB435" s="131"/>
      <c r="EC435" s="131"/>
      <c r="ED435" s="131"/>
      <c r="EE435" s="131"/>
      <c r="EF435" s="131"/>
      <c r="EG435" s="131"/>
      <c r="EH435" s="131"/>
      <c r="EI435" s="131"/>
      <c r="EJ435" s="131"/>
      <c r="EK435" s="131"/>
      <c r="EL435" s="131"/>
      <c r="EM435" s="131"/>
      <c r="EN435" s="131"/>
      <c r="EO435" s="131"/>
      <c r="EP435" s="131"/>
      <c r="EQ435" s="131"/>
      <c r="ER435" s="131"/>
      <c r="ES435" s="131"/>
      <c r="ET435" s="131"/>
      <c r="EU435" s="131"/>
      <c r="EV435" s="131"/>
      <c r="EW435" s="131"/>
      <c r="EX435" s="131"/>
      <c r="EY435" s="131"/>
      <c r="EZ435" s="131"/>
      <c r="FA435" s="131"/>
      <c r="FB435" s="131"/>
      <c r="FC435" s="131"/>
      <c r="FD435" s="131"/>
      <c r="FE435" s="131"/>
      <c r="FF435" s="131"/>
      <c r="FG435" s="131"/>
      <c r="FH435" s="131"/>
      <c r="FI435" s="131"/>
      <c r="FJ435" s="131"/>
      <c r="FK435" s="131"/>
      <c r="FL435" s="131"/>
      <c r="FM435" s="131"/>
      <c r="FN435" s="131"/>
      <c r="FO435" s="131"/>
      <c r="FP435" s="131"/>
      <c r="FQ435" s="131"/>
      <c r="FR435" s="131"/>
      <c r="FS435" s="131"/>
      <c r="FT435" s="131"/>
      <c r="FU435" s="131"/>
      <c r="FV435" s="131"/>
      <c r="FW435" s="131"/>
      <c r="FX435" s="131"/>
      <c r="FY435" s="131"/>
      <c r="FZ435" s="131"/>
      <c r="GA435" s="131"/>
      <c r="GB435" s="131"/>
      <c r="GC435" s="131"/>
      <c r="GD435" s="131"/>
      <c r="GE435" s="131"/>
      <c r="GF435" s="131"/>
      <c r="GG435" s="131"/>
      <c r="GH435" s="131"/>
      <c r="GI435" s="131"/>
      <c r="GJ435" s="131"/>
      <c r="GK435" s="131"/>
      <c r="GL435" s="131"/>
      <c r="GM435" s="131"/>
      <c r="GN435" s="131"/>
      <c r="GO435" s="131"/>
      <c r="GP435" s="131"/>
      <c r="GQ435" s="131"/>
      <c r="GR435" s="131"/>
      <c r="GS435" s="131"/>
      <c r="GT435" s="131"/>
      <c r="GU435" s="131"/>
      <c r="GV435" s="131"/>
      <c r="GW435" s="131"/>
      <c r="GX435" s="131"/>
      <c r="GY435" s="131"/>
      <c r="GZ435" s="131"/>
      <c r="HA435" s="131"/>
      <c r="HB435" s="131"/>
      <c r="HC435" s="131"/>
      <c r="HD435" s="131"/>
      <c r="HE435" s="131"/>
      <c r="HF435" s="131"/>
      <c r="HG435" s="131"/>
      <c r="HH435" s="131"/>
      <c r="HI435" s="131"/>
      <c r="HJ435" s="131"/>
      <c r="HK435" s="131"/>
      <c r="HL435" s="131"/>
      <c r="HM435" s="131"/>
      <c r="HN435" s="131"/>
      <c r="HO435" s="131"/>
      <c r="HP435" s="131"/>
      <c r="HQ435" s="131"/>
      <c r="HR435" s="131"/>
      <c r="HS435" s="131"/>
      <c r="HT435" s="131"/>
      <c r="HU435" s="131"/>
      <c r="HV435" s="131"/>
      <c r="HW435" s="131"/>
      <c r="HX435" s="131"/>
      <c r="HY435" s="131"/>
      <c r="HZ435" s="131"/>
      <c r="IA435" s="131"/>
      <c r="IB435" s="131"/>
      <c r="IC435" s="131"/>
      <c r="ID435" s="131"/>
      <c r="IE435" s="131"/>
      <c r="IF435" s="131"/>
      <c r="IG435" s="131"/>
      <c r="IH435" s="131"/>
      <c r="II435" s="131"/>
      <c r="IJ435" s="131"/>
      <c r="IK435" s="131"/>
      <c r="IL435" s="131"/>
      <c r="IM435" s="131"/>
      <c r="IN435" s="131"/>
      <c r="IO435" s="131"/>
      <c r="IP435" s="131"/>
      <c r="IQ435" s="131"/>
      <c r="IR435" s="131"/>
      <c r="IS435" s="131"/>
      <c r="IT435" s="131"/>
      <c r="IU435" s="131"/>
    </row>
    <row r="436" spans="1:255" ht="14.25" thickTop="1" thickBot="1">
      <c r="A436" s="132"/>
      <c r="B436" s="133"/>
      <c r="C436" s="134"/>
      <c r="D436" s="139"/>
      <c r="E436" s="135"/>
      <c r="F436" s="135"/>
      <c r="G436" s="136"/>
      <c r="H436" s="136"/>
      <c r="I436" s="136"/>
      <c r="J436" s="136"/>
      <c r="K436" s="136"/>
      <c r="L436" s="136"/>
      <c r="M436" s="136"/>
      <c r="N436" s="136"/>
      <c r="O436" s="136"/>
      <c r="P436" s="136"/>
      <c r="Q436" s="136"/>
      <c r="R436" s="136"/>
      <c r="S436" s="136"/>
      <c r="T436" s="136"/>
      <c r="U436" s="136"/>
      <c r="V436" s="136"/>
      <c r="W436" s="136"/>
      <c r="X436" s="136"/>
      <c r="Y436" s="136"/>
      <c r="Z436" s="136"/>
      <c r="AA436" s="136"/>
      <c r="AB436" s="136"/>
      <c r="AC436" s="136"/>
      <c r="AD436" s="136"/>
      <c r="AE436" s="136"/>
      <c r="AF436" s="136"/>
      <c r="AG436" s="136"/>
      <c r="AH436" s="136"/>
      <c r="AI436" s="136"/>
      <c r="AJ436" s="136"/>
      <c r="AK436" s="136"/>
      <c r="AL436" s="136"/>
      <c r="AM436" s="136"/>
      <c r="AN436" s="136"/>
      <c r="AO436" s="136"/>
      <c r="AP436" s="136"/>
      <c r="AQ436" s="136"/>
      <c r="AR436" s="136"/>
      <c r="AS436" s="136"/>
      <c r="AT436" s="136"/>
      <c r="AU436" s="136"/>
      <c r="AV436" s="136"/>
      <c r="AW436" s="136"/>
      <c r="AX436" s="136"/>
      <c r="AY436" s="136"/>
      <c r="AZ436" s="136"/>
      <c r="BA436" s="136"/>
      <c r="BB436" s="136"/>
      <c r="BC436" s="136"/>
      <c r="BD436" s="136"/>
      <c r="BE436" s="136"/>
      <c r="BF436" s="136"/>
      <c r="BG436" s="136"/>
      <c r="BH436" s="136"/>
      <c r="BI436" s="136"/>
      <c r="BJ436" s="136"/>
      <c r="BK436" s="136"/>
      <c r="BL436" s="136"/>
      <c r="BM436" s="136"/>
      <c r="BN436" s="136"/>
      <c r="BO436" s="136"/>
      <c r="BP436" s="136"/>
      <c r="BQ436" s="136"/>
      <c r="BR436" s="136"/>
      <c r="BS436" s="136"/>
      <c r="BT436" s="136"/>
      <c r="BU436" s="136"/>
      <c r="BV436" s="136"/>
      <c r="BW436" s="136"/>
      <c r="BX436" s="136"/>
      <c r="BY436" s="136"/>
      <c r="BZ436" s="136"/>
      <c r="CA436" s="136"/>
      <c r="CB436" s="136"/>
      <c r="CC436" s="136"/>
      <c r="CD436" s="136"/>
      <c r="CE436" s="136"/>
      <c r="CF436" s="136"/>
      <c r="CG436" s="136"/>
      <c r="CH436" s="136"/>
      <c r="CI436" s="136"/>
      <c r="CJ436" s="136"/>
      <c r="CK436" s="136"/>
      <c r="CL436" s="136"/>
      <c r="CM436" s="136"/>
      <c r="CN436" s="136"/>
      <c r="CO436" s="136"/>
      <c r="CP436" s="136"/>
      <c r="CQ436" s="136"/>
      <c r="CR436" s="136"/>
      <c r="CS436" s="136"/>
      <c r="CT436" s="136"/>
      <c r="CU436" s="136"/>
      <c r="CV436" s="136"/>
      <c r="CW436" s="136"/>
      <c r="CX436" s="136"/>
      <c r="CY436" s="136"/>
      <c r="CZ436" s="136"/>
      <c r="DA436" s="136"/>
      <c r="DB436" s="136"/>
      <c r="DC436" s="136"/>
      <c r="DD436" s="136"/>
      <c r="DE436" s="136"/>
      <c r="DF436" s="136"/>
      <c r="DG436" s="136"/>
      <c r="DH436" s="136"/>
      <c r="DI436" s="136"/>
      <c r="DJ436" s="136"/>
      <c r="DK436" s="136"/>
      <c r="DL436" s="136"/>
      <c r="DM436" s="136"/>
      <c r="DN436" s="136"/>
      <c r="DO436" s="136"/>
      <c r="DP436" s="136"/>
      <c r="DQ436" s="136"/>
      <c r="DR436" s="136"/>
      <c r="DS436" s="136"/>
      <c r="DT436" s="136"/>
      <c r="DU436" s="136"/>
      <c r="DV436" s="136"/>
      <c r="DW436" s="136"/>
      <c r="DX436" s="136"/>
      <c r="DY436" s="136"/>
      <c r="DZ436" s="136"/>
      <c r="EA436" s="136"/>
      <c r="EB436" s="136"/>
      <c r="EC436" s="136"/>
      <c r="ED436" s="136"/>
      <c r="EE436" s="136"/>
      <c r="EF436" s="136"/>
      <c r="EG436" s="136"/>
      <c r="EH436" s="136"/>
      <c r="EI436" s="136"/>
      <c r="EJ436" s="136"/>
      <c r="EK436" s="136"/>
      <c r="EL436" s="136"/>
      <c r="EM436" s="136"/>
      <c r="EN436" s="136"/>
      <c r="EO436" s="136"/>
      <c r="EP436" s="136"/>
      <c r="EQ436" s="136"/>
      <c r="ER436" s="136"/>
      <c r="ES436" s="136"/>
      <c r="ET436" s="136"/>
      <c r="EU436" s="136"/>
      <c r="EV436" s="136"/>
      <c r="EW436" s="136"/>
      <c r="EX436" s="136"/>
      <c r="EY436" s="136"/>
      <c r="EZ436" s="136"/>
      <c r="FA436" s="136"/>
      <c r="FB436" s="136"/>
      <c r="FC436" s="136"/>
      <c r="FD436" s="136"/>
      <c r="FE436" s="136"/>
      <c r="FF436" s="136"/>
      <c r="FG436" s="136"/>
      <c r="FH436" s="136"/>
      <c r="FI436" s="136"/>
      <c r="FJ436" s="136"/>
      <c r="FK436" s="136"/>
      <c r="FL436" s="136"/>
      <c r="FM436" s="136"/>
      <c r="FN436" s="136"/>
      <c r="FO436" s="136"/>
      <c r="FP436" s="136"/>
      <c r="FQ436" s="136"/>
      <c r="FR436" s="136"/>
      <c r="FS436" s="136"/>
      <c r="FT436" s="136"/>
      <c r="FU436" s="136"/>
      <c r="FV436" s="136"/>
      <c r="FW436" s="136"/>
      <c r="FX436" s="136"/>
      <c r="FY436" s="136"/>
      <c r="FZ436" s="136"/>
      <c r="GA436" s="136"/>
      <c r="GB436" s="136"/>
      <c r="GC436" s="136"/>
      <c r="GD436" s="136"/>
      <c r="GE436" s="136"/>
      <c r="GF436" s="136"/>
      <c r="GG436" s="136"/>
      <c r="GH436" s="136"/>
      <c r="GI436" s="136"/>
      <c r="GJ436" s="136"/>
      <c r="GK436" s="136"/>
      <c r="GL436" s="136"/>
      <c r="GM436" s="136"/>
      <c r="GN436" s="136"/>
      <c r="GO436" s="136"/>
      <c r="GP436" s="136"/>
      <c r="GQ436" s="136"/>
      <c r="GR436" s="136"/>
      <c r="GS436" s="136"/>
      <c r="GT436" s="136"/>
      <c r="GU436" s="136"/>
      <c r="GV436" s="136"/>
      <c r="GW436" s="136"/>
      <c r="GX436" s="136"/>
      <c r="GY436" s="136"/>
      <c r="GZ436" s="136"/>
      <c r="HA436" s="136"/>
      <c r="HB436" s="136"/>
      <c r="HC436" s="136"/>
      <c r="HD436" s="136"/>
      <c r="HE436" s="136"/>
      <c r="HF436" s="136"/>
      <c r="HG436" s="136"/>
      <c r="HH436" s="136"/>
      <c r="HI436" s="136"/>
      <c r="HJ436" s="136"/>
      <c r="HK436" s="136"/>
      <c r="HL436" s="136"/>
      <c r="HM436" s="136"/>
      <c r="HN436" s="136"/>
      <c r="HO436" s="136"/>
      <c r="HP436" s="136"/>
      <c r="HQ436" s="136"/>
      <c r="HR436" s="136"/>
      <c r="HS436" s="136"/>
      <c r="HT436" s="136"/>
      <c r="HU436" s="136"/>
      <c r="HV436" s="136"/>
      <c r="HW436" s="136"/>
      <c r="HX436" s="136"/>
      <c r="HY436" s="136"/>
      <c r="HZ436" s="136"/>
      <c r="IA436" s="136"/>
      <c r="IB436" s="136"/>
      <c r="IC436" s="136"/>
      <c r="ID436" s="136"/>
      <c r="IE436" s="136"/>
      <c r="IF436" s="136"/>
      <c r="IG436" s="136"/>
      <c r="IH436" s="136"/>
      <c r="II436" s="136"/>
      <c r="IJ436" s="136"/>
      <c r="IK436" s="136"/>
      <c r="IL436" s="136"/>
      <c r="IM436" s="136"/>
      <c r="IN436" s="136"/>
      <c r="IO436" s="136"/>
      <c r="IP436" s="136"/>
      <c r="IQ436" s="136"/>
      <c r="IR436" s="136"/>
      <c r="IS436" s="136"/>
      <c r="IT436" s="136"/>
      <c r="IU436" s="136"/>
    </row>
    <row r="437" spans="1:255" s="101" customFormat="1" ht="14.25" thickTop="1" thickBot="1">
      <c r="A437" s="128"/>
      <c r="B437" s="128" t="s">
        <v>240</v>
      </c>
      <c r="C437" s="128"/>
      <c r="D437" s="128"/>
      <c r="E437" s="128"/>
      <c r="F437" s="129">
        <f>F427+F429+F435</f>
        <v>0</v>
      </c>
      <c r="G437" s="131"/>
      <c r="H437" s="131"/>
      <c r="I437" s="131"/>
      <c r="J437" s="131"/>
      <c r="K437" s="131"/>
      <c r="L437" s="131"/>
      <c r="M437" s="131"/>
      <c r="N437" s="131"/>
      <c r="O437" s="131"/>
      <c r="P437" s="131"/>
      <c r="Q437" s="131"/>
      <c r="R437" s="131"/>
      <c r="S437" s="131"/>
      <c r="T437" s="131"/>
      <c r="U437" s="131"/>
      <c r="V437" s="131"/>
      <c r="W437" s="131"/>
      <c r="X437" s="131"/>
      <c r="Y437" s="131"/>
      <c r="Z437" s="131"/>
      <c r="AA437" s="131"/>
      <c r="AB437" s="131"/>
      <c r="AC437" s="131"/>
      <c r="AD437" s="131"/>
      <c r="AE437" s="131"/>
      <c r="AF437" s="131"/>
      <c r="AG437" s="131"/>
      <c r="AH437" s="131"/>
      <c r="AI437" s="131"/>
      <c r="AJ437" s="131"/>
      <c r="AK437" s="131"/>
      <c r="AL437" s="131"/>
      <c r="AM437" s="131"/>
      <c r="AN437" s="131"/>
      <c r="AO437" s="131"/>
      <c r="AP437" s="131"/>
      <c r="AQ437" s="131"/>
      <c r="AR437" s="131"/>
      <c r="AS437" s="131"/>
      <c r="AT437" s="131"/>
      <c r="AU437" s="131"/>
      <c r="AV437" s="131"/>
      <c r="AW437" s="131"/>
      <c r="AX437" s="131"/>
      <c r="AY437" s="131"/>
      <c r="AZ437" s="131"/>
      <c r="BA437" s="131"/>
      <c r="BB437" s="131"/>
      <c r="BC437" s="131"/>
      <c r="BD437" s="131"/>
      <c r="BE437" s="131"/>
      <c r="BF437" s="131"/>
      <c r="BG437" s="131"/>
      <c r="BH437" s="131"/>
      <c r="BI437" s="131"/>
      <c r="BJ437" s="131"/>
      <c r="BK437" s="131"/>
      <c r="BL437" s="131"/>
      <c r="BM437" s="131"/>
      <c r="BN437" s="131"/>
      <c r="BO437" s="131"/>
      <c r="BP437" s="131"/>
      <c r="BQ437" s="131"/>
      <c r="BR437" s="131"/>
      <c r="BS437" s="131"/>
      <c r="BT437" s="131"/>
      <c r="BU437" s="131"/>
      <c r="BV437" s="131"/>
      <c r="BW437" s="131"/>
      <c r="BX437" s="131"/>
      <c r="BY437" s="131"/>
      <c r="BZ437" s="131"/>
      <c r="CA437" s="131"/>
      <c r="CB437" s="131"/>
      <c r="CC437" s="131"/>
      <c r="CD437" s="131"/>
      <c r="CE437" s="131"/>
      <c r="CF437" s="131"/>
      <c r="CG437" s="131"/>
      <c r="CH437" s="131"/>
      <c r="CI437" s="131"/>
      <c r="CJ437" s="131"/>
      <c r="CK437" s="131"/>
      <c r="CL437" s="131"/>
      <c r="CM437" s="131"/>
      <c r="CN437" s="131"/>
      <c r="CO437" s="131"/>
      <c r="CP437" s="131"/>
      <c r="CQ437" s="131"/>
      <c r="CR437" s="131"/>
      <c r="CS437" s="131"/>
      <c r="CT437" s="131"/>
      <c r="CU437" s="131"/>
      <c r="CV437" s="131"/>
      <c r="CW437" s="131"/>
      <c r="CX437" s="131"/>
      <c r="CY437" s="131"/>
      <c r="CZ437" s="131"/>
      <c r="DA437" s="131"/>
      <c r="DB437" s="131"/>
      <c r="DC437" s="131"/>
      <c r="DD437" s="131"/>
      <c r="DE437" s="131"/>
      <c r="DF437" s="131"/>
      <c r="DG437" s="131"/>
      <c r="DH437" s="131"/>
      <c r="DI437" s="131"/>
      <c r="DJ437" s="131"/>
      <c r="DK437" s="131"/>
      <c r="DL437" s="131"/>
      <c r="DM437" s="131"/>
      <c r="DN437" s="131"/>
      <c r="DO437" s="131"/>
      <c r="DP437" s="131"/>
      <c r="DQ437" s="131"/>
      <c r="DR437" s="131"/>
      <c r="DS437" s="131"/>
      <c r="DT437" s="131"/>
      <c r="DU437" s="131"/>
      <c r="DV437" s="131"/>
      <c r="DW437" s="131"/>
      <c r="DX437" s="131"/>
      <c r="DY437" s="131"/>
      <c r="DZ437" s="131"/>
      <c r="EA437" s="131"/>
      <c r="EB437" s="131"/>
      <c r="EC437" s="131"/>
      <c r="ED437" s="131"/>
      <c r="EE437" s="131"/>
      <c r="EF437" s="131"/>
      <c r="EG437" s="131"/>
      <c r="EH437" s="131"/>
      <c r="EI437" s="131"/>
      <c r="EJ437" s="131"/>
      <c r="EK437" s="131"/>
      <c r="EL437" s="131"/>
      <c r="EM437" s="131"/>
      <c r="EN437" s="131"/>
      <c r="EO437" s="131"/>
      <c r="EP437" s="131"/>
      <c r="EQ437" s="131"/>
      <c r="ER437" s="131"/>
      <c r="ES437" s="131"/>
      <c r="ET437" s="131"/>
      <c r="EU437" s="131"/>
      <c r="EV437" s="131"/>
      <c r="EW437" s="131"/>
      <c r="EX437" s="131"/>
      <c r="EY437" s="131"/>
      <c r="EZ437" s="131"/>
      <c r="FA437" s="131"/>
      <c r="FB437" s="131"/>
      <c r="FC437" s="131"/>
      <c r="FD437" s="131"/>
      <c r="FE437" s="131"/>
      <c r="FF437" s="131"/>
      <c r="FG437" s="131"/>
      <c r="FH437" s="131"/>
      <c r="FI437" s="131"/>
      <c r="FJ437" s="131"/>
      <c r="FK437" s="131"/>
      <c r="FL437" s="131"/>
      <c r="FM437" s="131"/>
      <c r="FN437" s="131"/>
      <c r="FO437" s="131"/>
      <c r="FP437" s="131"/>
      <c r="FQ437" s="131"/>
      <c r="FR437" s="131"/>
      <c r="FS437" s="131"/>
      <c r="FT437" s="131"/>
      <c r="FU437" s="131"/>
      <c r="FV437" s="131"/>
      <c r="FW437" s="131"/>
      <c r="FX437" s="131"/>
      <c r="FY437" s="131"/>
      <c r="FZ437" s="131"/>
      <c r="GA437" s="131"/>
      <c r="GB437" s="131"/>
      <c r="GC437" s="131"/>
      <c r="GD437" s="131"/>
      <c r="GE437" s="131"/>
      <c r="GF437" s="131"/>
      <c r="GG437" s="131"/>
      <c r="GH437" s="131"/>
      <c r="GI437" s="131"/>
      <c r="GJ437" s="131"/>
      <c r="GK437" s="131"/>
      <c r="GL437" s="131"/>
      <c r="GM437" s="131"/>
      <c r="GN437" s="131"/>
      <c r="GO437" s="131"/>
      <c r="GP437" s="131"/>
      <c r="GQ437" s="131"/>
      <c r="GR437" s="131"/>
      <c r="GS437" s="131"/>
      <c r="GT437" s="131"/>
      <c r="GU437" s="131"/>
      <c r="GV437" s="131"/>
      <c r="GW437" s="131"/>
      <c r="GX437" s="131"/>
      <c r="GY437" s="131"/>
      <c r="GZ437" s="131"/>
      <c r="HA437" s="131"/>
      <c r="HB437" s="131"/>
      <c r="HC437" s="131"/>
      <c r="HD437" s="131"/>
      <c r="HE437" s="131"/>
      <c r="HF437" s="131"/>
      <c r="HG437" s="131"/>
      <c r="HH437" s="131"/>
      <c r="HI437" s="131"/>
      <c r="HJ437" s="131"/>
      <c r="HK437" s="131"/>
      <c r="HL437" s="131"/>
      <c r="HM437" s="131"/>
      <c r="HN437" s="131"/>
      <c r="HO437" s="131"/>
      <c r="HP437" s="131"/>
      <c r="HQ437" s="131"/>
      <c r="HR437" s="131"/>
      <c r="HS437" s="131"/>
      <c r="HT437" s="131"/>
      <c r="HU437" s="131"/>
      <c r="HV437" s="131"/>
      <c r="HW437" s="131"/>
      <c r="HX437" s="131"/>
      <c r="HY437" s="131"/>
      <c r="HZ437" s="131"/>
      <c r="IA437" s="131"/>
      <c r="IB437" s="131"/>
      <c r="IC437" s="131"/>
      <c r="ID437" s="131"/>
      <c r="IE437" s="131"/>
      <c r="IF437" s="131"/>
      <c r="IG437" s="131"/>
      <c r="IH437" s="131"/>
      <c r="II437" s="131"/>
      <c r="IJ437" s="131"/>
      <c r="IK437" s="131"/>
      <c r="IL437" s="131"/>
      <c r="IM437" s="131"/>
      <c r="IN437" s="131"/>
      <c r="IO437" s="131"/>
      <c r="IP437" s="131"/>
      <c r="IQ437" s="131"/>
      <c r="IR437" s="131"/>
      <c r="IS437" s="131"/>
      <c r="IT437" s="131"/>
      <c r="IU437" s="131"/>
    </row>
    <row r="438" spans="1:255" ht="9" customHeight="1" thickTop="1"/>
  </sheetData>
  <mergeCells count="19">
    <mergeCell ref="F157:I157"/>
    <mergeCell ref="A157:E157"/>
    <mergeCell ref="A235:E235"/>
    <mergeCell ref="A275:E275"/>
    <mergeCell ref="A293:E293"/>
    <mergeCell ref="A156:E156"/>
    <mergeCell ref="A2:F2"/>
    <mergeCell ref="A3:F3"/>
    <mergeCell ref="A4:F4"/>
    <mergeCell ref="A5:F5"/>
    <mergeCell ref="A8:F8"/>
    <mergeCell ref="A7:F7"/>
    <mergeCell ref="A6:F6"/>
    <mergeCell ref="A388:E388"/>
    <mergeCell ref="A426:E426"/>
    <mergeCell ref="A274:E274"/>
    <mergeCell ref="A292:E292"/>
    <mergeCell ref="A234:E234"/>
    <mergeCell ref="A389:E389"/>
  </mergeCells>
  <pageMargins left="0.70866141732283472" right="0.70866141732283472" top="0.74803149606299213" bottom="0.74803149606299213" header="0.31496062992125984" footer="0.31496062992125984"/>
  <pageSetup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REGIONAL CAUCA-CZ POPAYAN</vt:lpstr>
      <vt:lpstr>'REGIONAL CAUCA-CZ POPAYAN'!Área_de_impresión</vt:lpstr>
      <vt:lpstr>'REGIONAL CAUCA-CZ POPAYAN'!Títulos_a_imprimir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Engree Johanna Duica Navarro</cp:lastModifiedBy>
  <cp:lastPrinted>2013-10-02T20:33:28Z</cp:lastPrinted>
  <dcterms:created xsi:type="dcterms:W3CDTF">2011-03-12T16:11:10Z</dcterms:created>
  <dcterms:modified xsi:type="dcterms:W3CDTF">2013-10-09T02:17:52Z</dcterms:modified>
</cp:coreProperties>
</file>