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ree.duica\Documents\INVESTIGACION DE MERCADOS\PROCESOS\2015\EN CURSO\APOYO LOGISTICO\TIQUETES AEREOS 2016\ARCHIVOS DEFINITIVOS\"/>
    </mc:Choice>
  </mc:AlternateContent>
  <bookViews>
    <workbookView xWindow="0" yWindow="0" windowWidth="28800" windowHeight="12435"/>
  </bookViews>
  <sheets>
    <sheet name="ANEXO 1 SEDE NACIONAL " sheetId="4" r:id="rId1"/>
    <sheet name="SEDE NACIONAL." sheetId="1" state="hidden" r:id="rId2"/>
    <sheet name="ANEXO 2. REGIONALES" sheetId="2" r:id="rId3"/>
    <sheet name="ESTADISTICAS 2014" sheetId="3" r:id="rId4"/>
    <sheet name="ESTADISTICAS 2015" sheetId="5" r:id="rId5"/>
  </sheets>
  <externalReferences>
    <externalReference r:id="rId6"/>
    <externalReference r:id="rId7"/>
    <externalReference r:id="rId8"/>
  </externalReferences>
  <definedNames>
    <definedName name="__xlnm._FilterDatabase">#N/A</definedName>
    <definedName name="__xlnm._FilterDatabase_2">#N/A</definedName>
    <definedName name="_xlnm._FilterDatabase" localSheetId="2" hidden="1">'ANEXO 2. REGIONALES'!$K$5:$L$535</definedName>
    <definedName name="_xlnm.Print_Area" localSheetId="0">'ANEXO 1 SEDE NACIONAL '!$A$1:$B$55</definedName>
    <definedName name="_xlnm.Print_Area" localSheetId="2">'ANEXO 2. REGIONALES'!$A$1:$L$535</definedName>
    <definedName name="_xlnm.Print_Area" localSheetId="1">'SEDE NACIONAL.'!$A$1:$B$55</definedName>
    <definedName name="Decision">[1]lista!$A$6:$A$7</definedName>
    <definedName name="PARTICIPACION">[1]lista!$A$15:$A$17</definedName>
    <definedName name="Procedencia">[1]lista!$A$2:$A$3</definedName>
    <definedName name="tipo">[1]lista!$A$11:$A$13</definedName>
    <definedName name="x">[2]lista!$A$11:$A$13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" i="4" l="1"/>
  <c r="P19" i="2" l="1"/>
  <c r="P13" i="2"/>
  <c r="K12" i="2"/>
  <c r="M185" i="3" l="1"/>
  <c r="L185" i="3"/>
  <c r="K185" i="3"/>
  <c r="J185" i="3"/>
  <c r="I185" i="3"/>
  <c r="H185" i="3"/>
  <c r="G185" i="3"/>
  <c r="F185" i="3"/>
  <c r="E185" i="3"/>
  <c r="D185" i="3"/>
  <c r="C185" i="3"/>
  <c r="B185" i="3"/>
  <c r="N185" i="3" s="1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1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108" i="3"/>
  <c r="N107" i="3"/>
  <c r="N106" i="3"/>
  <c r="N105" i="3"/>
  <c r="N104" i="3"/>
  <c r="N103" i="3"/>
  <c r="N102" i="3"/>
  <c r="N101" i="3"/>
  <c r="N100" i="3"/>
  <c r="N99" i="3"/>
  <c r="N98" i="3"/>
  <c r="N97" i="3"/>
  <c r="N96" i="3"/>
  <c r="N95" i="3"/>
  <c r="N94" i="3"/>
  <c r="N93" i="3"/>
  <c r="N92" i="3"/>
  <c r="N91" i="3"/>
  <c r="N90" i="3"/>
  <c r="N89" i="3"/>
  <c r="N88" i="3"/>
  <c r="N87" i="3"/>
  <c r="N86" i="3"/>
  <c r="N85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N69" i="3"/>
  <c r="N68" i="3"/>
  <c r="N67" i="3"/>
  <c r="N66" i="3"/>
  <c r="N65" i="3"/>
  <c r="N64" i="3"/>
  <c r="N63" i="3"/>
  <c r="N62" i="3"/>
  <c r="N61" i="3"/>
  <c r="N60" i="3"/>
  <c r="N59" i="3"/>
  <c r="N58" i="3"/>
  <c r="N57" i="3"/>
  <c r="N56" i="3"/>
  <c r="N55" i="3"/>
  <c r="N54" i="3"/>
  <c r="N53" i="3"/>
  <c r="N52" i="3"/>
  <c r="N51" i="3"/>
  <c r="N50" i="3"/>
  <c r="N49" i="3"/>
  <c r="N48" i="3"/>
  <c r="N47" i="3"/>
  <c r="N46" i="3"/>
  <c r="N45" i="3"/>
  <c r="N44" i="3"/>
  <c r="N43" i="3"/>
  <c r="N42" i="3"/>
  <c r="N41" i="3"/>
  <c r="N40" i="3"/>
  <c r="N39" i="3"/>
  <c r="N38" i="3"/>
  <c r="N37" i="3"/>
  <c r="N36" i="3"/>
  <c r="N35" i="3"/>
  <c r="N34" i="3"/>
  <c r="N33" i="3"/>
  <c r="N32" i="3"/>
  <c r="N31" i="3"/>
  <c r="N30" i="3"/>
  <c r="N29" i="3"/>
  <c r="N28" i="3"/>
  <c r="N27" i="3"/>
  <c r="N26" i="3"/>
  <c r="N25" i="3"/>
  <c r="N24" i="3"/>
  <c r="N23" i="3"/>
  <c r="N22" i="3"/>
  <c r="N21" i="3"/>
  <c r="N20" i="3"/>
  <c r="N19" i="3"/>
  <c r="N18" i="3"/>
  <c r="N17" i="3"/>
  <c r="N16" i="3"/>
  <c r="N15" i="3"/>
  <c r="N14" i="3"/>
  <c r="N13" i="3"/>
  <c r="N12" i="3"/>
  <c r="N11" i="3"/>
  <c r="N10" i="3"/>
  <c r="N9" i="3"/>
  <c r="N8" i="3"/>
  <c r="N7" i="3"/>
  <c r="N6" i="3"/>
  <c r="N5" i="3"/>
  <c r="B58" i="4" l="1"/>
  <c r="B55" i="4"/>
  <c r="B57" i="4" l="1"/>
  <c r="B59" i="4" s="1"/>
  <c r="C535" i="2"/>
  <c r="L534" i="2"/>
  <c r="K534" i="2"/>
  <c r="L533" i="2"/>
  <c r="K533" i="2"/>
  <c r="L532" i="2"/>
  <c r="K532" i="2"/>
  <c r="L531" i="2"/>
  <c r="K531" i="2"/>
  <c r="L530" i="2"/>
  <c r="K530" i="2"/>
  <c r="L529" i="2"/>
  <c r="K529" i="2"/>
  <c r="L528" i="2"/>
  <c r="K528" i="2"/>
  <c r="L527" i="2"/>
  <c r="K527" i="2"/>
  <c r="L526" i="2"/>
  <c r="K526" i="2"/>
  <c r="L525" i="2"/>
  <c r="K525" i="2"/>
  <c r="L524" i="2"/>
  <c r="K524" i="2"/>
  <c r="L523" i="2"/>
  <c r="K523" i="2"/>
  <c r="L522" i="2"/>
  <c r="K522" i="2"/>
  <c r="L521" i="2"/>
  <c r="K521" i="2"/>
  <c r="L520" i="2"/>
  <c r="K520" i="2"/>
  <c r="L519" i="2"/>
  <c r="K519" i="2"/>
  <c r="L518" i="2"/>
  <c r="K518" i="2"/>
  <c r="L517" i="2"/>
  <c r="K517" i="2"/>
  <c r="L516" i="2"/>
  <c r="K516" i="2"/>
  <c r="L515" i="2"/>
  <c r="K515" i="2"/>
  <c r="L514" i="2"/>
  <c r="K514" i="2"/>
  <c r="L513" i="2"/>
  <c r="K513" i="2"/>
  <c r="L512" i="2"/>
  <c r="K512" i="2"/>
  <c r="L511" i="2"/>
  <c r="K511" i="2"/>
  <c r="L510" i="2"/>
  <c r="K510" i="2"/>
  <c r="L509" i="2"/>
  <c r="K509" i="2"/>
  <c r="L508" i="2"/>
  <c r="K508" i="2"/>
  <c r="L507" i="2"/>
  <c r="K507" i="2"/>
  <c r="L506" i="2"/>
  <c r="K506" i="2"/>
  <c r="L505" i="2"/>
  <c r="K505" i="2"/>
  <c r="L504" i="2"/>
  <c r="K504" i="2"/>
  <c r="L503" i="2"/>
  <c r="K503" i="2"/>
  <c r="L502" i="2"/>
  <c r="K502" i="2"/>
  <c r="C500" i="2"/>
  <c r="L499" i="2"/>
  <c r="K499" i="2"/>
  <c r="H499" i="2"/>
  <c r="L498" i="2"/>
  <c r="K498" i="2"/>
  <c r="H498" i="2"/>
  <c r="L497" i="2"/>
  <c r="K497" i="2"/>
  <c r="H497" i="2"/>
  <c r="L496" i="2"/>
  <c r="K496" i="2"/>
  <c r="H496" i="2"/>
  <c r="L495" i="2"/>
  <c r="K495" i="2"/>
  <c r="C493" i="2"/>
  <c r="L492" i="2"/>
  <c r="K492" i="2"/>
  <c r="H492" i="2"/>
  <c r="L491" i="2"/>
  <c r="K491" i="2"/>
  <c r="H491" i="2"/>
  <c r="L490" i="2"/>
  <c r="K490" i="2"/>
  <c r="H490" i="2"/>
  <c r="L489" i="2"/>
  <c r="K489" i="2"/>
  <c r="H489" i="2"/>
  <c r="L488" i="2"/>
  <c r="K488" i="2"/>
  <c r="H488" i="2"/>
  <c r="L487" i="2"/>
  <c r="K487" i="2"/>
  <c r="L484" i="2"/>
  <c r="K484" i="2"/>
  <c r="H484" i="2"/>
  <c r="L483" i="2"/>
  <c r="K483" i="2"/>
  <c r="H483" i="2"/>
  <c r="L482" i="2"/>
  <c r="K482" i="2"/>
  <c r="H482" i="2"/>
  <c r="L481" i="2"/>
  <c r="K481" i="2"/>
  <c r="H481" i="2"/>
  <c r="L480" i="2"/>
  <c r="K480" i="2"/>
  <c r="H480" i="2"/>
  <c r="L479" i="2"/>
  <c r="K479" i="2"/>
  <c r="H479" i="2"/>
  <c r="L478" i="2"/>
  <c r="K478" i="2"/>
  <c r="H478" i="2"/>
  <c r="L477" i="2"/>
  <c r="K477" i="2"/>
  <c r="H477" i="2"/>
  <c r="L476" i="2"/>
  <c r="K476" i="2"/>
  <c r="H476" i="2"/>
  <c r="K475" i="2"/>
  <c r="H475" i="2"/>
  <c r="C475" i="2"/>
  <c r="L475" i="2" s="1"/>
  <c r="L474" i="2"/>
  <c r="K474" i="2"/>
  <c r="H474" i="2"/>
  <c r="L473" i="2"/>
  <c r="K473" i="2"/>
  <c r="H473" i="2"/>
  <c r="L472" i="2"/>
  <c r="K472" i="2"/>
  <c r="H472" i="2"/>
  <c r="K471" i="2"/>
  <c r="H471" i="2"/>
  <c r="C471" i="2"/>
  <c r="K470" i="2"/>
  <c r="H470" i="2"/>
  <c r="C470" i="2"/>
  <c r="L470" i="2" s="1"/>
  <c r="L469" i="2"/>
  <c r="K469" i="2"/>
  <c r="H469" i="2"/>
  <c r="L468" i="2"/>
  <c r="K468" i="2"/>
  <c r="C466" i="2"/>
  <c r="L465" i="2"/>
  <c r="K465" i="2"/>
  <c r="H465" i="2"/>
  <c r="L464" i="2"/>
  <c r="K464" i="2"/>
  <c r="H464" i="2"/>
  <c r="L463" i="2"/>
  <c r="K463" i="2"/>
  <c r="H463" i="2"/>
  <c r="L462" i="2"/>
  <c r="K462" i="2"/>
  <c r="H462" i="2"/>
  <c r="L461" i="2"/>
  <c r="K461" i="2"/>
  <c r="H461" i="2"/>
  <c r="L460" i="2"/>
  <c r="K460" i="2"/>
  <c r="H460" i="2"/>
  <c r="L459" i="2"/>
  <c r="K459" i="2"/>
  <c r="H459" i="2"/>
  <c r="L458" i="2"/>
  <c r="K458" i="2"/>
  <c r="H458" i="2"/>
  <c r="L457" i="2"/>
  <c r="K457" i="2"/>
  <c r="C455" i="2"/>
  <c r="L454" i="2"/>
  <c r="K454" i="2"/>
  <c r="H454" i="2"/>
  <c r="L453" i="2"/>
  <c r="K453" i="2"/>
  <c r="H453" i="2"/>
  <c r="L452" i="2"/>
  <c r="K452" i="2"/>
  <c r="H452" i="2"/>
  <c r="L451" i="2"/>
  <c r="K451" i="2"/>
  <c r="H451" i="2"/>
  <c r="L450" i="2"/>
  <c r="K450" i="2"/>
  <c r="H450" i="2"/>
  <c r="L449" i="2"/>
  <c r="K449" i="2"/>
  <c r="H449" i="2"/>
  <c r="L448" i="2"/>
  <c r="K448" i="2"/>
  <c r="C446" i="2"/>
  <c r="L445" i="2"/>
  <c r="K445" i="2"/>
  <c r="H445" i="2"/>
  <c r="L444" i="2"/>
  <c r="K444" i="2"/>
  <c r="H444" i="2"/>
  <c r="L443" i="2"/>
  <c r="K443" i="2"/>
  <c r="H443" i="2"/>
  <c r="L442" i="2"/>
  <c r="K442" i="2"/>
  <c r="H442" i="2"/>
  <c r="L441" i="2"/>
  <c r="K441" i="2"/>
  <c r="H441" i="2"/>
  <c r="L440" i="2"/>
  <c r="K440" i="2"/>
  <c r="H440" i="2"/>
  <c r="L439" i="2"/>
  <c r="K439" i="2"/>
  <c r="H439" i="2"/>
  <c r="L438" i="2"/>
  <c r="K438" i="2"/>
  <c r="H438" i="2"/>
  <c r="L437" i="2"/>
  <c r="K437" i="2"/>
  <c r="H437" i="2"/>
  <c r="L436" i="2"/>
  <c r="K436" i="2"/>
  <c r="H436" i="2"/>
  <c r="L435" i="2"/>
  <c r="K435" i="2"/>
  <c r="C432" i="2"/>
  <c r="L431" i="2"/>
  <c r="K431" i="2"/>
  <c r="H431" i="2"/>
  <c r="L430" i="2"/>
  <c r="K430" i="2"/>
  <c r="H430" i="2"/>
  <c r="L429" i="2"/>
  <c r="K429" i="2"/>
  <c r="H429" i="2"/>
  <c r="L428" i="2"/>
  <c r="K428" i="2"/>
  <c r="H428" i="2"/>
  <c r="L427" i="2"/>
  <c r="K427" i="2"/>
  <c r="H427" i="2"/>
  <c r="L426" i="2"/>
  <c r="K426" i="2"/>
  <c r="H426" i="2"/>
  <c r="L425" i="2"/>
  <c r="K425" i="2"/>
  <c r="H425" i="2"/>
  <c r="L424" i="2"/>
  <c r="K424" i="2"/>
  <c r="H424" i="2"/>
  <c r="L423" i="2"/>
  <c r="K423" i="2"/>
  <c r="H423" i="2"/>
  <c r="L422" i="2"/>
  <c r="K422" i="2"/>
  <c r="H422" i="2"/>
  <c r="L421" i="2"/>
  <c r="K421" i="2"/>
  <c r="C419" i="2"/>
  <c r="L418" i="2"/>
  <c r="K418" i="2"/>
  <c r="H418" i="2"/>
  <c r="L417" i="2"/>
  <c r="K417" i="2"/>
  <c r="H417" i="2"/>
  <c r="L416" i="2"/>
  <c r="K416" i="2"/>
  <c r="H416" i="2"/>
  <c r="L415" i="2"/>
  <c r="K415" i="2"/>
  <c r="H415" i="2"/>
  <c r="L414" i="2"/>
  <c r="K414" i="2"/>
  <c r="H414" i="2"/>
  <c r="L413" i="2"/>
  <c r="K413" i="2"/>
  <c r="H413" i="2"/>
  <c r="L412" i="2"/>
  <c r="K412" i="2"/>
  <c r="H412" i="2"/>
  <c r="L411" i="2"/>
  <c r="K411" i="2"/>
  <c r="H411" i="2"/>
  <c r="L410" i="2"/>
  <c r="K410" i="2"/>
  <c r="H410" i="2"/>
  <c r="L409" i="2"/>
  <c r="K409" i="2"/>
  <c r="H409" i="2"/>
  <c r="L408" i="2"/>
  <c r="K408" i="2"/>
  <c r="H408" i="2"/>
  <c r="L407" i="2"/>
  <c r="K407" i="2"/>
  <c r="H407" i="2"/>
  <c r="L406" i="2"/>
  <c r="K406" i="2"/>
  <c r="C404" i="2"/>
  <c r="L403" i="2"/>
  <c r="K403" i="2"/>
  <c r="L402" i="2"/>
  <c r="K402" i="2"/>
  <c r="L401" i="2"/>
  <c r="K401" i="2"/>
  <c r="L400" i="2"/>
  <c r="K400" i="2"/>
  <c r="L399" i="2"/>
  <c r="K399" i="2"/>
  <c r="L398" i="2"/>
  <c r="K398" i="2"/>
  <c r="L397" i="2"/>
  <c r="K397" i="2"/>
  <c r="L396" i="2"/>
  <c r="K396" i="2"/>
  <c r="L395" i="2"/>
  <c r="K395" i="2"/>
  <c r="L394" i="2"/>
  <c r="K394" i="2"/>
  <c r="L393" i="2"/>
  <c r="K393" i="2"/>
  <c r="L392" i="2"/>
  <c r="K392" i="2"/>
  <c r="L391" i="2"/>
  <c r="K391" i="2"/>
  <c r="L390" i="2"/>
  <c r="K390" i="2"/>
  <c r="L389" i="2"/>
  <c r="K389" i="2"/>
  <c r="L388" i="2"/>
  <c r="K388" i="2"/>
  <c r="L387" i="2"/>
  <c r="K387" i="2"/>
  <c r="L386" i="2"/>
  <c r="K386" i="2"/>
  <c r="L385" i="2"/>
  <c r="K385" i="2"/>
  <c r="L384" i="2"/>
  <c r="K384" i="2"/>
  <c r="L383" i="2"/>
  <c r="K383" i="2"/>
  <c r="L382" i="2"/>
  <c r="K382" i="2"/>
  <c r="L381" i="2"/>
  <c r="K381" i="2"/>
  <c r="L380" i="2"/>
  <c r="K380" i="2"/>
  <c r="L379" i="2"/>
  <c r="K379" i="2"/>
  <c r="L378" i="2"/>
  <c r="K378" i="2"/>
  <c r="L377" i="2"/>
  <c r="K377" i="2"/>
  <c r="L376" i="2"/>
  <c r="K376" i="2"/>
  <c r="L375" i="2"/>
  <c r="K375" i="2"/>
  <c r="L374" i="2"/>
  <c r="K374" i="2"/>
  <c r="L373" i="2"/>
  <c r="K373" i="2"/>
  <c r="L372" i="2"/>
  <c r="K372" i="2"/>
  <c r="L371" i="2"/>
  <c r="K371" i="2"/>
  <c r="L370" i="2"/>
  <c r="K370" i="2"/>
  <c r="L369" i="2"/>
  <c r="K369" i="2"/>
  <c r="L368" i="2"/>
  <c r="K368" i="2"/>
  <c r="L367" i="2"/>
  <c r="K367" i="2"/>
  <c r="L366" i="2"/>
  <c r="K366" i="2"/>
  <c r="C364" i="2"/>
  <c r="L363" i="2"/>
  <c r="K363" i="2"/>
  <c r="H363" i="2"/>
  <c r="L362" i="2"/>
  <c r="K362" i="2"/>
  <c r="H362" i="2"/>
  <c r="L361" i="2"/>
  <c r="K361" i="2"/>
  <c r="H361" i="2"/>
  <c r="L360" i="2"/>
  <c r="K360" i="2"/>
  <c r="H360" i="2"/>
  <c r="L359" i="2"/>
  <c r="K359" i="2"/>
  <c r="H359" i="2"/>
  <c r="L358" i="2"/>
  <c r="K358" i="2"/>
  <c r="H358" i="2"/>
  <c r="L357" i="2"/>
  <c r="K357" i="2"/>
  <c r="H357" i="2"/>
  <c r="L356" i="2"/>
  <c r="K356" i="2"/>
  <c r="H356" i="2"/>
  <c r="L355" i="2"/>
  <c r="K355" i="2"/>
  <c r="H355" i="2"/>
  <c r="L354" i="2"/>
  <c r="K354" i="2"/>
  <c r="H354" i="2"/>
  <c r="L353" i="2"/>
  <c r="K353" i="2"/>
  <c r="H353" i="2"/>
  <c r="L352" i="2"/>
  <c r="K352" i="2"/>
  <c r="H352" i="2"/>
  <c r="L351" i="2"/>
  <c r="K351" i="2"/>
  <c r="H351" i="2"/>
  <c r="L350" i="2"/>
  <c r="K350" i="2"/>
  <c r="H350" i="2"/>
  <c r="L349" i="2"/>
  <c r="K349" i="2"/>
  <c r="H349" i="2"/>
  <c r="L348" i="2"/>
  <c r="K348" i="2"/>
  <c r="H348" i="2"/>
  <c r="L347" i="2"/>
  <c r="K347" i="2"/>
  <c r="H347" i="2"/>
  <c r="L346" i="2"/>
  <c r="K346" i="2"/>
  <c r="H346" i="2"/>
  <c r="L345" i="2"/>
  <c r="K345" i="2"/>
  <c r="H345" i="2"/>
  <c r="L344" i="2"/>
  <c r="K344" i="2"/>
  <c r="C342" i="2"/>
  <c r="L341" i="2"/>
  <c r="K341" i="2"/>
  <c r="H341" i="2"/>
  <c r="L340" i="2"/>
  <c r="K340" i="2"/>
  <c r="H340" i="2"/>
  <c r="L339" i="2"/>
  <c r="K339" i="2"/>
  <c r="H339" i="2"/>
  <c r="L338" i="2"/>
  <c r="K338" i="2"/>
  <c r="H338" i="2"/>
  <c r="L337" i="2"/>
  <c r="K337" i="2"/>
  <c r="H337" i="2"/>
  <c r="L336" i="2"/>
  <c r="K336" i="2"/>
  <c r="H336" i="2"/>
  <c r="L335" i="2"/>
  <c r="K335" i="2"/>
  <c r="H335" i="2"/>
  <c r="L334" i="2"/>
  <c r="K334" i="2"/>
  <c r="H334" i="2"/>
  <c r="L333" i="2"/>
  <c r="K333" i="2"/>
  <c r="H333" i="2"/>
  <c r="L332" i="2"/>
  <c r="K332" i="2"/>
  <c r="H332" i="2"/>
  <c r="L331" i="2"/>
  <c r="K331" i="2"/>
  <c r="H331" i="2"/>
  <c r="L330" i="2"/>
  <c r="K330" i="2"/>
  <c r="H330" i="2"/>
  <c r="L329" i="2"/>
  <c r="K329" i="2"/>
  <c r="C327" i="2"/>
  <c r="L326" i="2"/>
  <c r="K326" i="2"/>
  <c r="H326" i="2"/>
  <c r="L325" i="2"/>
  <c r="K325" i="2"/>
  <c r="H325" i="2"/>
  <c r="L324" i="2"/>
  <c r="K324" i="2"/>
  <c r="H324" i="2"/>
  <c r="L323" i="2"/>
  <c r="K323" i="2"/>
  <c r="H323" i="2"/>
  <c r="L322" i="2"/>
  <c r="K322" i="2"/>
  <c r="H322" i="2"/>
  <c r="L321" i="2"/>
  <c r="K321" i="2"/>
  <c r="H321" i="2"/>
  <c r="L320" i="2"/>
  <c r="K320" i="2"/>
  <c r="H320" i="2"/>
  <c r="L319" i="2"/>
  <c r="K319" i="2"/>
  <c r="H319" i="2"/>
  <c r="L318" i="2"/>
  <c r="K318" i="2"/>
  <c r="H318" i="2"/>
  <c r="L317" i="2"/>
  <c r="K317" i="2"/>
  <c r="H317" i="2"/>
  <c r="L316" i="2"/>
  <c r="K316" i="2"/>
  <c r="H316" i="2"/>
  <c r="L315" i="2"/>
  <c r="K315" i="2"/>
  <c r="H315" i="2"/>
  <c r="L314" i="2"/>
  <c r="K314" i="2"/>
  <c r="H314" i="2"/>
  <c r="L313" i="2"/>
  <c r="K313" i="2"/>
  <c r="H313" i="2"/>
  <c r="L312" i="2"/>
  <c r="K312" i="2"/>
  <c r="H312" i="2"/>
  <c r="L311" i="2"/>
  <c r="K311" i="2"/>
  <c r="H311" i="2"/>
  <c r="L310" i="2"/>
  <c r="K310" i="2"/>
  <c r="H310" i="2"/>
  <c r="L309" i="2"/>
  <c r="K309" i="2"/>
  <c r="C307" i="2"/>
  <c r="L306" i="2"/>
  <c r="K306" i="2"/>
  <c r="H306" i="2"/>
  <c r="L305" i="2"/>
  <c r="K305" i="2"/>
  <c r="H305" i="2"/>
  <c r="L304" i="2"/>
  <c r="K304" i="2"/>
  <c r="H304" i="2"/>
  <c r="L303" i="2"/>
  <c r="K303" i="2"/>
  <c r="H303" i="2"/>
  <c r="L302" i="2"/>
  <c r="K302" i="2"/>
  <c r="H302" i="2"/>
  <c r="L301" i="2"/>
  <c r="K301" i="2"/>
  <c r="H301" i="2"/>
  <c r="L300" i="2"/>
  <c r="K300" i="2"/>
  <c r="H300" i="2"/>
  <c r="L299" i="2"/>
  <c r="K299" i="2"/>
  <c r="H299" i="2"/>
  <c r="L298" i="2"/>
  <c r="K298" i="2"/>
  <c r="C296" i="2"/>
  <c r="L295" i="2"/>
  <c r="K295" i="2"/>
  <c r="H295" i="2"/>
  <c r="L294" i="2"/>
  <c r="K294" i="2"/>
  <c r="H294" i="2"/>
  <c r="L293" i="2"/>
  <c r="K293" i="2"/>
  <c r="H293" i="2"/>
  <c r="L292" i="2"/>
  <c r="K292" i="2"/>
  <c r="H292" i="2"/>
  <c r="L291" i="2"/>
  <c r="K291" i="2"/>
  <c r="H291" i="2"/>
  <c r="L290" i="2"/>
  <c r="K290" i="2"/>
  <c r="H290" i="2"/>
  <c r="L289" i="2"/>
  <c r="K289" i="2"/>
  <c r="H289" i="2"/>
  <c r="L288" i="2"/>
  <c r="K288" i="2"/>
  <c r="H288" i="2"/>
  <c r="L287" i="2"/>
  <c r="K287" i="2"/>
  <c r="H287" i="2"/>
  <c r="L286" i="2"/>
  <c r="K286" i="2"/>
  <c r="H286" i="2"/>
  <c r="L285" i="2"/>
  <c r="K285" i="2"/>
  <c r="H285" i="2"/>
  <c r="L284" i="2"/>
  <c r="K284" i="2"/>
  <c r="C282" i="2"/>
  <c r="L281" i="2"/>
  <c r="K281" i="2"/>
  <c r="H281" i="2"/>
  <c r="L280" i="2"/>
  <c r="K280" i="2"/>
  <c r="H280" i="2"/>
  <c r="L279" i="2"/>
  <c r="K279" i="2"/>
  <c r="H279" i="2"/>
  <c r="L278" i="2"/>
  <c r="K278" i="2"/>
  <c r="H278" i="2"/>
  <c r="L277" i="2"/>
  <c r="K277" i="2"/>
  <c r="H277" i="2"/>
  <c r="L276" i="2"/>
  <c r="K276" i="2"/>
  <c r="H276" i="2"/>
  <c r="L275" i="2"/>
  <c r="K275" i="2"/>
  <c r="H275" i="2"/>
  <c r="L274" i="2"/>
  <c r="K274" i="2"/>
  <c r="H274" i="2"/>
  <c r="L273" i="2"/>
  <c r="K273" i="2"/>
  <c r="H273" i="2"/>
  <c r="L272" i="2"/>
  <c r="K272" i="2"/>
  <c r="H272" i="2"/>
  <c r="L271" i="2"/>
  <c r="K271" i="2"/>
  <c r="L268" i="2"/>
  <c r="K268" i="2"/>
  <c r="H268" i="2"/>
  <c r="L267" i="2"/>
  <c r="K267" i="2"/>
  <c r="H267" i="2"/>
  <c r="L266" i="2"/>
  <c r="K266" i="2"/>
  <c r="H266" i="2"/>
  <c r="L265" i="2"/>
  <c r="K265" i="2"/>
  <c r="H265" i="2"/>
  <c r="K264" i="2"/>
  <c r="H264" i="2"/>
  <c r="C264" i="2"/>
  <c r="L264" i="2" s="1"/>
  <c r="K263" i="2"/>
  <c r="H263" i="2"/>
  <c r="C263" i="2"/>
  <c r="L263" i="2" s="1"/>
  <c r="K262" i="2"/>
  <c r="H262" i="2"/>
  <c r="C262" i="2"/>
  <c r="L262" i="2" s="1"/>
  <c r="L261" i="2"/>
  <c r="K261" i="2"/>
  <c r="H261" i="2"/>
  <c r="K260" i="2"/>
  <c r="H260" i="2"/>
  <c r="C260" i="2"/>
  <c r="L260" i="2" s="1"/>
  <c r="K259" i="2"/>
  <c r="H259" i="2"/>
  <c r="C259" i="2"/>
  <c r="L259" i="2" s="1"/>
  <c r="K258" i="2"/>
  <c r="H258" i="2"/>
  <c r="C258" i="2"/>
  <c r="L258" i="2" s="1"/>
  <c r="K257" i="2"/>
  <c r="H257" i="2"/>
  <c r="C257" i="2"/>
  <c r="L257" i="2" s="1"/>
  <c r="L256" i="2"/>
  <c r="K256" i="2"/>
  <c r="C254" i="2"/>
  <c r="L253" i="2"/>
  <c r="K253" i="2"/>
  <c r="H253" i="2"/>
  <c r="L252" i="2"/>
  <c r="K252" i="2"/>
  <c r="H252" i="2"/>
  <c r="L251" i="2"/>
  <c r="K251" i="2"/>
  <c r="H251" i="2"/>
  <c r="L250" i="2"/>
  <c r="K250" i="2"/>
  <c r="H250" i="2"/>
  <c r="L249" i="2"/>
  <c r="K249" i="2"/>
  <c r="H249" i="2"/>
  <c r="L248" i="2"/>
  <c r="K248" i="2"/>
  <c r="H248" i="2"/>
  <c r="L247" i="2"/>
  <c r="K247" i="2"/>
  <c r="H247" i="2"/>
  <c r="L246" i="2"/>
  <c r="K246" i="2"/>
  <c r="H246" i="2"/>
  <c r="L245" i="2"/>
  <c r="K245" i="2"/>
  <c r="H245" i="2"/>
  <c r="L244" i="2"/>
  <c r="K244" i="2"/>
  <c r="H244" i="2"/>
  <c r="L243" i="2"/>
  <c r="K243" i="2"/>
  <c r="H243" i="2"/>
  <c r="L242" i="2"/>
  <c r="K242" i="2"/>
  <c r="H242" i="2"/>
  <c r="L241" i="2"/>
  <c r="K241" i="2"/>
  <c r="H241" i="2"/>
  <c r="L240" i="2"/>
  <c r="K240" i="2"/>
  <c r="H240" i="2"/>
  <c r="L239" i="2"/>
  <c r="K239" i="2"/>
  <c r="H239" i="2"/>
  <c r="L238" i="2"/>
  <c r="K238" i="2"/>
  <c r="H238" i="2"/>
  <c r="L237" i="2"/>
  <c r="K237" i="2"/>
  <c r="H237" i="2"/>
  <c r="L236" i="2"/>
  <c r="K236" i="2"/>
  <c r="H236" i="2"/>
  <c r="L235" i="2"/>
  <c r="K235" i="2"/>
  <c r="H235" i="2"/>
  <c r="L234" i="2"/>
  <c r="K234" i="2"/>
  <c r="H234" i="2"/>
  <c r="L233" i="2"/>
  <c r="K233" i="2"/>
  <c r="H233" i="2"/>
  <c r="L232" i="2"/>
  <c r="K232" i="2"/>
  <c r="H232" i="2"/>
  <c r="L231" i="2"/>
  <c r="K231" i="2"/>
  <c r="H231" i="2"/>
  <c r="L230" i="2"/>
  <c r="K230" i="2"/>
  <c r="H230" i="2"/>
  <c r="L229" i="2"/>
  <c r="K229" i="2"/>
  <c r="H229" i="2"/>
  <c r="L228" i="2"/>
  <c r="K228" i="2"/>
  <c r="H228" i="2"/>
  <c r="L227" i="2"/>
  <c r="K227" i="2"/>
  <c r="H227" i="2"/>
  <c r="L226" i="2"/>
  <c r="K226" i="2"/>
  <c r="H226" i="2"/>
  <c r="L225" i="2"/>
  <c r="K225" i="2"/>
  <c r="H225" i="2"/>
  <c r="L224" i="2"/>
  <c r="K224" i="2"/>
  <c r="H224" i="2"/>
  <c r="L223" i="2"/>
  <c r="K223" i="2"/>
  <c r="H223" i="2"/>
  <c r="L222" i="2"/>
  <c r="K222" i="2"/>
  <c r="H222" i="2"/>
  <c r="L221" i="2"/>
  <c r="K221" i="2"/>
  <c r="H221" i="2"/>
  <c r="L220" i="2"/>
  <c r="K220" i="2"/>
  <c r="H220" i="2"/>
  <c r="L219" i="2"/>
  <c r="K219" i="2"/>
  <c r="C217" i="2"/>
  <c r="L216" i="2"/>
  <c r="K216" i="2"/>
  <c r="H216" i="2"/>
  <c r="L215" i="2"/>
  <c r="K215" i="2"/>
  <c r="H215" i="2"/>
  <c r="L214" i="2"/>
  <c r="K214" i="2"/>
  <c r="H214" i="2"/>
  <c r="L213" i="2"/>
  <c r="K213" i="2"/>
  <c r="H213" i="2"/>
  <c r="L212" i="2"/>
  <c r="K212" i="2"/>
  <c r="H212" i="2"/>
  <c r="L211" i="2"/>
  <c r="K211" i="2"/>
  <c r="H211" i="2"/>
  <c r="L210" i="2"/>
  <c r="K210" i="2"/>
  <c r="H210" i="2"/>
  <c r="L209" i="2"/>
  <c r="K209" i="2"/>
  <c r="H209" i="2"/>
  <c r="L208" i="2"/>
  <c r="K208" i="2"/>
  <c r="H208" i="2"/>
  <c r="L207" i="2"/>
  <c r="K207" i="2"/>
  <c r="H207" i="2"/>
  <c r="L206" i="2"/>
  <c r="K206" i="2"/>
  <c r="H206" i="2"/>
  <c r="L205" i="2"/>
  <c r="K205" i="2"/>
  <c r="H205" i="2"/>
  <c r="L204" i="2"/>
  <c r="K204" i="2"/>
  <c r="H204" i="2"/>
  <c r="L203" i="2"/>
  <c r="K203" i="2"/>
  <c r="H203" i="2"/>
  <c r="L202" i="2"/>
  <c r="K202" i="2"/>
  <c r="H202" i="2"/>
  <c r="L201" i="2"/>
  <c r="K201" i="2"/>
  <c r="H201" i="2"/>
  <c r="L200" i="2"/>
  <c r="K200" i="2"/>
  <c r="H200" i="2"/>
  <c r="L199" i="2"/>
  <c r="K199" i="2"/>
  <c r="H199" i="2"/>
  <c r="L198" i="2"/>
  <c r="K198" i="2"/>
  <c r="H198" i="2"/>
  <c r="L197" i="2"/>
  <c r="K197" i="2"/>
  <c r="C195" i="2"/>
  <c r="L194" i="2"/>
  <c r="K194" i="2"/>
  <c r="H194" i="2"/>
  <c r="L193" i="2"/>
  <c r="K193" i="2"/>
  <c r="H193" i="2"/>
  <c r="L192" i="2"/>
  <c r="K192" i="2"/>
  <c r="H192" i="2"/>
  <c r="L191" i="2"/>
  <c r="K191" i="2"/>
  <c r="H191" i="2"/>
  <c r="L190" i="2"/>
  <c r="K190" i="2"/>
  <c r="H190" i="2"/>
  <c r="L189" i="2"/>
  <c r="K189" i="2"/>
  <c r="H189" i="2"/>
  <c r="L188" i="2"/>
  <c r="K188" i="2"/>
  <c r="H188" i="2"/>
  <c r="L187" i="2"/>
  <c r="K187" i="2"/>
  <c r="L186" i="2"/>
  <c r="K186" i="2"/>
  <c r="C184" i="2"/>
  <c r="L183" i="2"/>
  <c r="K183" i="2"/>
  <c r="H183" i="2"/>
  <c r="L182" i="2"/>
  <c r="K182" i="2"/>
  <c r="H182" i="2"/>
  <c r="L181" i="2"/>
  <c r="K181" i="2"/>
  <c r="H181" i="2"/>
  <c r="L180" i="2"/>
  <c r="K180" i="2"/>
  <c r="H180" i="2"/>
  <c r="L179" i="2"/>
  <c r="K179" i="2"/>
  <c r="H179" i="2"/>
  <c r="L178" i="2"/>
  <c r="K178" i="2"/>
  <c r="L177" i="2"/>
  <c r="K177" i="2"/>
  <c r="H177" i="2"/>
  <c r="L176" i="2"/>
  <c r="K176" i="2"/>
  <c r="C174" i="2"/>
  <c r="L173" i="2"/>
  <c r="K173" i="2"/>
  <c r="H173" i="2"/>
  <c r="L172" i="2"/>
  <c r="K172" i="2"/>
  <c r="H172" i="2"/>
  <c r="L171" i="2"/>
  <c r="K171" i="2"/>
  <c r="H171" i="2"/>
  <c r="L170" i="2"/>
  <c r="K170" i="2"/>
  <c r="H170" i="2"/>
  <c r="L169" i="2"/>
  <c r="K169" i="2"/>
  <c r="H169" i="2"/>
  <c r="L168" i="2"/>
  <c r="K168" i="2"/>
  <c r="H168" i="2"/>
  <c r="L167" i="2"/>
  <c r="K167" i="2"/>
  <c r="H167" i="2"/>
  <c r="L166" i="2"/>
  <c r="K166" i="2"/>
  <c r="H166" i="2"/>
  <c r="L165" i="2"/>
  <c r="K165" i="2"/>
  <c r="H165" i="2"/>
  <c r="L164" i="2"/>
  <c r="K164" i="2"/>
  <c r="H164" i="2"/>
  <c r="L163" i="2"/>
  <c r="K163" i="2"/>
  <c r="H163" i="2"/>
  <c r="L162" i="2"/>
  <c r="K162" i="2"/>
  <c r="H162" i="2"/>
  <c r="L161" i="2"/>
  <c r="K161" i="2"/>
  <c r="H161" i="2"/>
  <c r="L160" i="2"/>
  <c r="K160" i="2"/>
  <c r="H160" i="2"/>
  <c r="L159" i="2"/>
  <c r="K159" i="2"/>
  <c r="H159" i="2"/>
  <c r="L158" i="2"/>
  <c r="K158" i="2"/>
  <c r="H158" i="2"/>
  <c r="L157" i="2"/>
  <c r="K157" i="2"/>
  <c r="H157" i="2"/>
  <c r="L156" i="2"/>
  <c r="K156" i="2"/>
  <c r="H156" i="2"/>
  <c r="L155" i="2"/>
  <c r="K155" i="2"/>
  <c r="H155" i="2"/>
  <c r="L154" i="2"/>
  <c r="K154" i="2"/>
  <c r="H154" i="2"/>
  <c r="L153" i="2"/>
  <c r="K153" i="2"/>
  <c r="H153" i="2"/>
  <c r="L152" i="2"/>
  <c r="K152" i="2"/>
  <c r="H152" i="2"/>
  <c r="L151" i="2"/>
  <c r="K151" i="2"/>
  <c r="H151" i="2"/>
  <c r="L150" i="2"/>
  <c r="K150" i="2"/>
  <c r="H150" i="2"/>
  <c r="L149" i="2"/>
  <c r="K149" i="2"/>
  <c r="H149" i="2"/>
  <c r="L148" i="2"/>
  <c r="K148" i="2"/>
  <c r="H148" i="2"/>
  <c r="L147" i="2"/>
  <c r="K147" i="2"/>
  <c r="H147" i="2"/>
  <c r="L146" i="2"/>
  <c r="K146" i="2"/>
  <c r="H146" i="2"/>
  <c r="L145" i="2"/>
  <c r="K145" i="2"/>
  <c r="H145" i="2"/>
  <c r="L144" i="2"/>
  <c r="K144" i="2"/>
  <c r="H144" i="2"/>
  <c r="L143" i="2"/>
  <c r="K143" i="2"/>
  <c r="C141" i="2"/>
  <c r="L140" i="2"/>
  <c r="K140" i="2"/>
  <c r="H140" i="2"/>
  <c r="L139" i="2"/>
  <c r="K139" i="2"/>
  <c r="H139" i="2"/>
  <c r="L138" i="2"/>
  <c r="K138" i="2"/>
  <c r="H138" i="2"/>
  <c r="L137" i="2"/>
  <c r="K137" i="2"/>
  <c r="H137" i="2"/>
  <c r="L136" i="2"/>
  <c r="K136" i="2"/>
  <c r="H136" i="2"/>
  <c r="L135" i="2"/>
  <c r="K135" i="2"/>
  <c r="H135" i="2"/>
  <c r="L134" i="2"/>
  <c r="K134" i="2"/>
  <c r="H134" i="2"/>
  <c r="L133" i="2"/>
  <c r="K133" i="2"/>
  <c r="H133" i="2"/>
  <c r="L132" i="2"/>
  <c r="K132" i="2"/>
  <c r="H132" i="2"/>
  <c r="L131" i="2"/>
  <c r="K131" i="2"/>
  <c r="H131" i="2"/>
  <c r="L130" i="2"/>
  <c r="K130" i="2"/>
  <c r="H130" i="2"/>
  <c r="L129" i="2"/>
  <c r="K129" i="2"/>
  <c r="H129" i="2"/>
  <c r="L128" i="2"/>
  <c r="K128" i="2"/>
  <c r="H128" i="2"/>
  <c r="L127" i="2"/>
  <c r="K127" i="2"/>
  <c r="H127" i="2"/>
  <c r="L126" i="2"/>
  <c r="K126" i="2"/>
  <c r="H126" i="2"/>
  <c r="L125" i="2"/>
  <c r="K125" i="2"/>
  <c r="H125" i="2"/>
  <c r="L124" i="2"/>
  <c r="K124" i="2"/>
  <c r="H124" i="2"/>
  <c r="L123" i="2"/>
  <c r="K123" i="2"/>
  <c r="H123" i="2"/>
  <c r="L122" i="2"/>
  <c r="K122" i="2"/>
  <c r="H122" i="2"/>
  <c r="L121" i="2"/>
  <c r="K121" i="2"/>
  <c r="H121" i="2"/>
  <c r="L120" i="2"/>
  <c r="K120" i="2"/>
  <c r="H120" i="2"/>
  <c r="L119" i="2"/>
  <c r="K119" i="2"/>
  <c r="H119" i="2"/>
  <c r="L118" i="2"/>
  <c r="K118" i="2"/>
  <c r="H118" i="2"/>
  <c r="L117" i="2"/>
  <c r="K117" i="2"/>
  <c r="C115" i="2"/>
  <c r="L114" i="2"/>
  <c r="K114" i="2"/>
  <c r="H114" i="2"/>
  <c r="L113" i="2"/>
  <c r="K113" i="2"/>
  <c r="H113" i="2"/>
  <c r="L112" i="2"/>
  <c r="K112" i="2"/>
  <c r="H112" i="2"/>
  <c r="L111" i="2"/>
  <c r="K111" i="2"/>
  <c r="L110" i="2"/>
  <c r="K110" i="2"/>
  <c r="L109" i="2"/>
  <c r="K109" i="2"/>
  <c r="K108" i="2"/>
  <c r="H108" i="2"/>
  <c r="L107" i="2"/>
  <c r="K107" i="2"/>
  <c r="H107" i="2"/>
  <c r="L106" i="2"/>
  <c r="K106" i="2"/>
  <c r="C104" i="2"/>
  <c r="L103" i="2"/>
  <c r="K103" i="2"/>
  <c r="H103" i="2"/>
  <c r="L102" i="2"/>
  <c r="K102" i="2"/>
  <c r="H102" i="2"/>
  <c r="L101" i="2"/>
  <c r="K101" i="2"/>
  <c r="H101" i="2"/>
  <c r="L100" i="2"/>
  <c r="K100" i="2"/>
  <c r="H100" i="2"/>
  <c r="L99" i="2"/>
  <c r="K99" i="2"/>
  <c r="H99" i="2"/>
  <c r="L98" i="2"/>
  <c r="K98" i="2"/>
  <c r="H98" i="2"/>
  <c r="L97" i="2"/>
  <c r="K97" i="2"/>
  <c r="H97" i="2"/>
  <c r="L96" i="2"/>
  <c r="K96" i="2"/>
  <c r="H96" i="2"/>
  <c r="L95" i="2"/>
  <c r="K95" i="2"/>
  <c r="H95" i="2"/>
  <c r="L94" i="2"/>
  <c r="K94" i="2"/>
  <c r="H94" i="2"/>
  <c r="L93" i="2"/>
  <c r="K93" i="2"/>
  <c r="H93" i="2"/>
  <c r="L92" i="2"/>
  <c r="K92" i="2"/>
  <c r="C90" i="2"/>
  <c r="L89" i="2"/>
  <c r="K89" i="2"/>
  <c r="H89" i="2"/>
  <c r="L88" i="2"/>
  <c r="K88" i="2"/>
  <c r="H88" i="2"/>
  <c r="L87" i="2"/>
  <c r="K87" i="2"/>
  <c r="H87" i="2"/>
  <c r="L86" i="2"/>
  <c r="K86" i="2"/>
  <c r="H86" i="2"/>
  <c r="L85" i="2"/>
  <c r="K85" i="2"/>
  <c r="H85" i="2"/>
  <c r="L84" i="2"/>
  <c r="K84" i="2"/>
  <c r="H84" i="2"/>
  <c r="L83" i="2"/>
  <c r="K83" i="2"/>
  <c r="H83" i="2"/>
  <c r="L82" i="2"/>
  <c r="K82" i="2"/>
  <c r="C80" i="2"/>
  <c r="L79" i="2"/>
  <c r="K79" i="2"/>
  <c r="H79" i="2"/>
  <c r="L78" i="2"/>
  <c r="K78" i="2"/>
  <c r="H78" i="2"/>
  <c r="L77" i="2"/>
  <c r="K77" i="2"/>
  <c r="H77" i="2"/>
  <c r="L76" i="2"/>
  <c r="K76" i="2"/>
  <c r="H76" i="2"/>
  <c r="L75" i="2"/>
  <c r="K75" i="2"/>
  <c r="H75" i="2"/>
  <c r="L74" i="2"/>
  <c r="K74" i="2"/>
  <c r="H74" i="2"/>
  <c r="L73" i="2"/>
  <c r="K73" i="2"/>
  <c r="H73" i="2"/>
  <c r="L72" i="2"/>
  <c r="K72" i="2"/>
  <c r="H72" i="2"/>
  <c r="L71" i="2"/>
  <c r="K71" i="2"/>
  <c r="H71" i="2"/>
  <c r="L70" i="2"/>
  <c r="K70" i="2"/>
  <c r="H70" i="2"/>
  <c r="L69" i="2"/>
  <c r="K69" i="2"/>
  <c r="C67" i="2"/>
  <c r="L66" i="2"/>
  <c r="K66" i="2"/>
  <c r="H66" i="2"/>
  <c r="L65" i="2"/>
  <c r="K65" i="2"/>
  <c r="H65" i="2"/>
  <c r="L64" i="2"/>
  <c r="K64" i="2"/>
  <c r="H64" i="2"/>
  <c r="L63" i="2"/>
  <c r="K63" i="2"/>
  <c r="H63" i="2"/>
  <c r="L62" i="2"/>
  <c r="K62" i="2"/>
  <c r="H62" i="2"/>
  <c r="L61" i="2"/>
  <c r="K61" i="2"/>
  <c r="H61" i="2"/>
  <c r="L60" i="2"/>
  <c r="K60" i="2"/>
  <c r="H60" i="2"/>
  <c r="L59" i="2"/>
  <c r="K59" i="2"/>
  <c r="H59" i="2"/>
  <c r="L58" i="2"/>
  <c r="K58" i="2"/>
  <c r="H58" i="2"/>
  <c r="L57" i="2"/>
  <c r="K57" i="2"/>
  <c r="H57" i="2"/>
  <c r="L56" i="2"/>
  <c r="K56" i="2"/>
  <c r="H56" i="2"/>
  <c r="L55" i="2"/>
  <c r="K55" i="2"/>
  <c r="H55" i="2"/>
  <c r="L54" i="2"/>
  <c r="K54" i="2"/>
  <c r="H54" i="2"/>
  <c r="L53" i="2"/>
  <c r="K53" i="2"/>
  <c r="H53" i="2"/>
  <c r="L52" i="2"/>
  <c r="K52" i="2"/>
  <c r="H52" i="2"/>
  <c r="L51" i="2"/>
  <c r="K51" i="2"/>
  <c r="H51" i="2"/>
  <c r="L50" i="2"/>
  <c r="K50" i="2"/>
  <c r="H50" i="2"/>
  <c r="L49" i="2"/>
  <c r="K49" i="2"/>
  <c r="H49" i="2"/>
  <c r="L48" i="2"/>
  <c r="K48" i="2"/>
  <c r="H48" i="2"/>
  <c r="L47" i="2"/>
  <c r="K47" i="2"/>
  <c r="H47" i="2"/>
  <c r="L46" i="2"/>
  <c r="K46" i="2"/>
  <c r="H46" i="2"/>
  <c r="L45" i="2"/>
  <c r="K45" i="2"/>
  <c r="H45" i="2"/>
  <c r="L44" i="2"/>
  <c r="K44" i="2"/>
  <c r="C42" i="2"/>
  <c r="L41" i="2"/>
  <c r="K41" i="2"/>
  <c r="H41" i="2"/>
  <c r="L40" i="2"/>
  <c r="K40" i="2"/>
  <c r="H40" i="2"/>
  <c r="L39" i="2"/>
  <c r="K39" i="2"/>
  <c r="H39" i="2"/>
  <c r="L38" i="2"/>
  <c r="K38" i="2"/>
  <c r="H38" i="2"/>
  <c r="L37" i="2"/>
  <c r="K37" i="2"/>
  <c r="H37" i="2"/>
  <c r="L36" i="2"/>
  <c r="K36" i="2"/>
  <c r="H36" i="2"/>
  <c r="L35" i="2"/>
  <c r="K35" i="2"/>
  <c r="H35" i="2"/>
  <c r="L34" i="2"/>
  <c r="K34" i="2"/>
  <c r="H34" i="2"/>
  <c r="L33" i="2"/>
  <c r="K33" i="2"/>
  <c r="H33" i="2"/>
  <c r="L32" i="2"/>
  <c r="K32" i="2"/>
  <c r="H32" i="2"/>
  <c r="L31" i="2"/>
  <c r="K31" i="2"/>
  <c r="L29" i="2"/>
  <c r="C29" i="2"/>
  <c r="K28" i="2"/>
  <c r="H28" i="2"/>
  <c r="K27" i="2"/>
  <c r="H27" i="2"/>
  <c r="K26" i="2"/>
  <c r="H26" i="2"/>
  <c r="K25" i="2"/>
  <c r="H25" i="2"/>
  <c r="K24" i="2"/>
  <c r="H24" i="2"/>
  <c r="K23" i="2"/>
  <c r="H23" i="2"/>
  <c r="K22" i="2"/>
  <c r="H22" i="2"/>
  <c r="K21" i="2"/>
  <c r="H21" i="2"/>
  <c r="K20" i="2"/>
  <c r="H20" i="2"/>
  <c r="K19" i="2"/>
  <c r="H19" i="2"/>
  <c r="K18" i="2"/>
  <c r="H18" i="2"/>
  <c r="K17" i="2"/>
  <c r="H17" i="2"/>
  <c r="K16" i="2"/>
  <c r="H16" i="2"/>
  <c r="L15" i="2"/>
  <c r="K15" i="2"/>
  <c r="L13" i="2"/>
  <c r="C13" i="2"/>
  <c r="H12" i="2"/>
  <c r="K11" i="2"/>
  <c r="H11" i="2"/>
  <c r="K10" i="2"/>
  <c r="H10" i="2"/>
  <c r="K9" i="2"/>
  <c r="H9" i="2"/>
  <c r="K8" i="2"/>
  <c r="H8" i="2"/>
  <c r="K7" i="2"/>
  <c r="H7" i="2"/>
  <c r="K6" i="2"/>
  <c r="H6" i="2"/>
  <c r="L5" i="2"/>
  <c r="K5" i="2"/>
  <c r="B58" i="1"/>
  <c r="B20" i="1"/>
  <c r="B55" i="1" s="1"/>
  <c r="B57" i="1" s="1"/>
  <c r="B59" i="1" l="1"/>
  <c r="L535" i="2"/>
  <c r="L141" i="2"/>
  <c r="L493" i="2"/>
  <c r="L195" i="2"/>
  <c r="L80" i="2"/>
  <c r="L90" i="2"/>
  <c r="L104" i="2"/>
  <c r="L174" i="2"/>
  <c r="L67" i="2"/>
  <c r="L115" i="2"/>
  <c r="L184" i="2"/>
  <c r="L404" i="2"/>
  <c r="L500" i="2"/>
  <c r="L282" i="2"/>
  <c r="L296" i="2"/>
  <c r="L307" i="2"/>
  <c r="L342" i="2"/>
  <c r="L446" i="2"/>
  <c r="L42" i="2"/>
  <c r="L327" i="2"/>
  <c r="L217" i="2"/>
  <c r="C269" i="2"/>
  <c r="L364" i="2"/>
  <c r="L269" i="2"/>
  <c r="L419" i="2"/>
  <c r="L455" i="2"/>
  <c r="L471" i="2"/>
  <c r="L485" i="2" s="1"/>
  <c r="C485" i="2"/>
  <c r="L254" i="2"/>
  <c r="L432" i="2"/>
  <c r="L466" i="2"/>
</calcChain>
</file>

<file path=xl/sharedStrings.xml><?xml version="1.0" encoding="utf-8"?>
<sst xmlns="http://schemas.openxmlformats.org/spreadsheetml/2006/main" count="1409" uniqueCount="874">
  <si>
    <t xml:space="preserve">SEDE  NACIONAL </t>
  </si>
  <si>
    <t>ITINERARIO</t>
  </si>
  <si>
    <t>Cantidad de tiquetes requeridos</t>
  </si>
  <si>
    <t>Bogotá-Ginebra-Bogotá</t>
  </si>
  <si>
    <t>Bogotá-Pereira-Armenia-Bogotá</t>
  </si>
  <si>
    <t>Bogotá-Arauca-Bogotá</t>
  </si>
  <si>
    <t>Bogotá-Buenos Aires-Bogotá</t>
  </si>
  <si>
    <t>Bogotá-Armenia-Bogotá</t>
  </si>
  <si>
    <t>Bogotá-Asuncion-Bogotá</t>
  </si>
  <si>
    <t>Bogotá-Barrancabermeja-Bogotá</t>
  </si>
  <si>
    <t>Bogotá-Barranquilla-Bogotá</t>
  </si>
  <si>
    <t>Bogotá-Bucaramanga-Bogotá</t>
  </si>
  <si>
    <t>Bogotá-Buenaventura-Bogotá</t>
  </si>
  <si>
    <t>Bogotá-Cali-Bogotá</t>
  </si>
  <si>
    <t>Bogotá-Cartagena-Bogotá</t>
  </si>
  <si>
    <t>Bogotá-Corozal-Bogotá</t>
  </si>
  <si>
    <t>Bogotá-Cucuta-Bogotá</t>
  </si>
  <si>
    <t>Bogotá-Madrid-Bogotá</t>
  </si>
  <si>
    <t>Bogotá-Florencia-Bogotá</t>
  </si>
  <si>
    <t>Bogotá-Cali-Tumaco-Cali-Bogotá</t>
  </si>
  <si>
    <t>Bogotá-Leticia-Bogotá</t>
  </si>
  <si>
    <t xml:space="preserve">Bogotá-Leticia-La Chorrera-Leticia-Bogotá </t>
  </si>
  <si>
    <t>Bogotá-Leticia-LaPedrera-Leticia-Bogotá</t>
  </si>
  <si>
    <t>Bogotá-Manizales-Bogotá</t>
  </si>
  <si>
    <t>Bogotá-Medellin-Bogotá</t>
  </si>
  <si>
    <t>Bogotá-Venezuela-Bogotá</t>
  </si>
  <si>
    <t>Bogotá-Washintong-Bogotá</t>
  </si>
  <si>
    <t>Bogotá-Mitu-Bogotá</t>
  </si>
  <si>
    <t>Bogotá-Mocoa-Bogotá (Bogotá-PtoAsis-Bogotá)</t>
  </si>
  <si>
    <t>Bogotá-Monteria-Bogotá</t>
  </si>
  <si>
    <t>Bogotá-Neiva-Bogotá</t>
  </si>
  <si>
    <t>Bogotá-Paris-Bogotá</t>
  </si>
  <si>
    <t>Bogotá-Pasto-Bogotá</t>
  </si>
  <si>
    <t>Bogotá-Pereira-Bogotá</t>
  </si>
  <si>
    <t>Bogotá-Popayan-Bogotá</t>
  </si>
  <si>
    <t>Bogotá-PuertoAsis-Bogotá</t>
  </si>
  <si>
    <t>Bogotá-PuertoCarreño-Bogotá</t>
  </si>
  <si>
    <t>Bogotá-PuertoInirida-Bogotá</t>
  </si>
  <si>
    <t>Bogotá-Quibdo-Bogotá</t>
  </si>
  <si>
    <t>Bogotá-Riohacha-Bogotá</t>
  </si>
  <si>
    <t>Bogotá-SanAndres-Bogotá</t>
  </si>
  <si>
    <t>Bogotá-SanjosedelGuaviare-Bogotá</t>
  </si>
  <si>
    <t>Bogotá-SantaMarta-Bogotá</t>
  </si>
  <si>
    <t>Bogotá-Brasilia-Bogotá</t>
  </si>
  <si>
    <t>Bogotá-Sincelejo-Bogotá (Bogotá-Corozal-Bogotá)</t>
  </si>
  <si>
    <t>Bogotá-Tumaco-Bogotá</t>
  </si>
  <si>
    <t>Bogotá-Valledupar-Bogotá</t>
  </si>
  <si>
    <t>Bogotá-Villagarzon-Bogotá</t>
  </si>
  <si>
    <t>Bogotá-Villavicencio-Bogotá</t>
  </si>
  <si>
    <t>Bogotá-Yopal-Bogotá</t>
  </si>
  <si>
    <t>Cali-Guapi-Cali</t>
  </si>
  <si>
    <t>Bogotá-Tame-Bogotá</t>
  </si>
  <si>
    <t>Bogotá-Apartado-Bogotá</t>
  </si>
  <si>
    <t>Bogotá-Barranquilla-Santamarta-Bogotá</t>
  </si>
  <si>
    <t>Bogotá-SantiagodeChile-Bogotá</t>
  </si>
  <si>
    <t>Valor Total</t>
  </si>
  <si>
    <t>ANEXO N°2 TRAYECTOS REQUERIDOS POR REGIONAL EN VIGENCIA D E2014</t>
  </si>
  <si>
    <t>ESTIMACIÓN PRESUPUESTO REGIONALES 2015</t>
  </si>
  <si>
    <t>REGIONAL SANTANDER</t>
  </si>
  <si>
    <t>RUTA</t>
  </si>
  <si>
    <t>CANTIDAD DE TIQUETES</t>
  </si>
  <si>
    <t>CONTRATO TKT</t>
  </si>
  <si>
    <t>VALOR CONTRATO EN MILLONES</t>
  </si>
  <si>
    <t xml:space="preserve">VIGENCIA CONTRATO </t>
  </si>
  <si>
    <t>VIGENCIAS FUTURAS</t>
  </si>
  <si>
    <t>REGIONAL</t>
  </si>
  <si>
    <t>NO</t>
  </si>
  <si>
    <t>-</t>
  </si>
  <si>
    <t>NO TRAMITÓ</t>
  </si>
  <si>
    <t>Santander</t>
  </si>
  <si>
    <t>Medellin-Bucaramanga-Medellin</t>
  </si>
  <si>
    <t>Bucaramanga- Cali-Bucaramanga</t>
  </si>
  <si>
    <t>Bucaramanga-Cucuta-Bucaramanga</t>
  </si>
  <si>
    <t>NO TRAMITO</t>
  </si>
  <si>
    <t>Bucaramanga -Cartagena- Bucaramanga</t>
  </si>
  <si>
    <t>Bucaramanga-Pasto-Bucaramanga</t>
  </si>
  <si>
    <t>Bucaramanga-Pereira-Bucaramanga</t>
  </si>
  <si>
    <t>Total</t>
  </si>
  <si>
    <t xml:space="preserve">REGIONAL GUAINIA </t>
  </si>
  <si>
    <t>Inirida-Bogotá</t>
  </si>
  <si>
    <t>SI</t>
  </si>
  <si>
    <t>55,313,845</t>
  </si>
  <si>
    <t>Guainia</t>
  </si>
  <si>
    <t>Bogotá-Bucaramanga</t>
  </si>
  <si>
    <t>Bogotá-Inirida</t>
  </si>
  <si>
    <t>Bogotá-Leticia</t>
  </si>
  <si>
    <t>Inirida - Leticia -Bogotá</t>
  </si>
  <si>
    <t>Inirida- Medellin- Inirida</t>
  </si>
  <si>
    <t>Inirida-Pasto- Inirida</t>
  </si>
  <si>
    <t>Inirida- Pasto-Bogotá-Inirida</t>
  </si>
  <si>
    <t>Inirida - Bogotá-Riohacha-Inirida</t>
  </si>
  <si>
    <t>Inirida- Riohacha- Bogotá</t>
  </si>
  <si>
    <t>Inirida-Bucaramanga-Bogotá</t>
  </si>
  <si>
    <t>Inirida - Medellin-Bogotá-Inirida</t>
  </si>
  <si>
    <t>Villavicencio-Inirida</t>
  </si>
  <si>
    <t>REGIONAL ARAUCA</t>
  </si>
  <si>
    <t>Arauca - Bogotá</t>
  </si>
  <si>
    <t>96,440,000</t>
  </si>
  <si>
    <t>Arauca</t>
  </si>
  <si>
    <t>Bogotá - Arauca</t>
  </si>
  <si>
    <t>Bogotá - Villavicencio</t>
  </si>
  <si>
    <t>Villavicencio - Bogotá</t>
  </si>
  <si>
    <t>Bogotá - Pasto</t>
  </si>
  <si>
    <t>Pasto - Bogotá</t>
  </si>
  <si>
    <t>Bogotá - Cartagena</t>
  </si>
  <si>
    <t>Cartagena - Bogotá</t>
  </si>
  <si>
    <t>Arauca - Cucuta</t>
  </si>
  <si>
    <t>Cucuta - Arauca</t>
  </si>
  <si>
    <t>Quibdó-Bogotá-Quibdo</t>
  </si>
  <si>
    <t>39,988,415</t>
  </si>
  <si>
    <t>Choco</t>
  </si>
  <si>
    <t>Quibdó-Manizalez-Quibdo</t>
  </si>
  <si>
    <t>Quibdó-Medellin-Quibdo</t>
  </si>
  <si>
    <t>Quibdó-Cali-Quibdo</t>
  </si>
  <si>
    <t>Quibdó-Pereira-Quibdo</t>
  </si>
  <si>
    <t>Quibdó-Nuqui-Quibdo</t>
  </si>
  <si>
    <t>Quibdó-Bahia Solano-Quibdo</t>
  </si>
  <si>
    <t>Quibdó-Apartado-Quibdo</t>
  </si>
  <si>
    <t>Quibdó-Pasto-Quibdo</t>
  </si>
  <si>
    <t>Apartado-Quibdo-Apartado</t>
  </si>
  <si>
    <t>Bahia Solano-Quibdo-Bahia Solano</t>
  </si>
  <si>
    <t>Quibdó-Bucaramanga-Quibdo</t>
  </si>
  <si>
    <t>Quibdó-Cartagena-Quibdo</t>
  </si>
  <si>
    <t>Bahia Solano-Medellin-Bahia Solano</t>
  </si>
  <si>
    <t>Quibdó-Villavicencio-Quibdo</t>
  </si>
  <si>
    <t>Apartado-Bogotá-Apartado</t>
  </si>
  <si>
    <t>Apartado-Medellin-Apartado</t>
  </si>
  <si>
    <t>Apartado-Manizales-Apartado</t>
  </si>
  <si>
    <t>Bahia Solano-Manizales-Bahia Solano</t>
  </si>
  <si>
    <t>Bahia Solano-Cali-Bahia Solano</t>
  </si>
  <si>
    <t>Quibdó-Amazona-Quibdó</t>
  </si>
  <si>
    <t>Apartado-Cali-Apartado</t>
  </si>
  <si>
    <t>Mitú-Bogotá- Mitu</t>
  </si>
  <si>
    <t>Vaupes</t>
  </si>
  <si>
    <t>Mitú-Manizales -Mitu</t>
  </si>
  <si>
    <t>Mitú-Medellin- Mitu</t>
  </si>
  <si>
    <t>Mitú-Riosucio- Mitu</t>
  </si>
  <si>
    <t>Mitú-Pasto- Mitu</t>
  </si>
  <si>
    <t>Mitú-Quindio- Mitu</t>
  </si>
  <si>
    <t>Mitu-Villavicencio- Mitu</t>
  </si>
  <si>
    <t>Mitú-Leticia- Mitu</t>
  </si>
  <si>
    <t>Mitú-Puerto Inirida- Mitu</t>
  </si>
  <si>
    <t>Mitú-Rioacha- Mitu</t>
  </si>
  <si>
    <t>REGIONAL CESAR</t>
  </si>
  <si>
    <t>Valledupar - Bogotá - Valledupar</t>
  </si>
  <si>
    <t>90,000,000</t>
  </si>
  <si>
    <t>Cesar</t>
  </si>
  <si>
    <t>Valledupar - Medellin - Valledupar</t>
  </si>
  <si>
    <t>Valledupar - Cali - Valledupar</t>
  </si>
  <si>
    <t>Valledupar - Bucaramanga  Valledupar</t>
  </si>
  <si>
    <t>Valledupar - Manizales - Valledupar</t>
  </si>
  <si>
    <t>Valledupar - Villavicencio - Valledupar</t>
  </si>
  <si>
    <t>Valledupar -  San Andres - Valledupar</t>
  </si>
  <si>
    <t>REGIONAL VALLE DEL CAUCA</t>
  </si>
  <si>
    <t>Cali -Medellin</t>
  </si>
  <si>
    <t>90,030,085</t>
  </si>
  <si>
    <t>Valle del Cauca</t>
  </si>
  <si>
    <t>Cali - Barranquilla</t>
  </si>
  <si>
    <t>Cali - Tumaco</t>
  </si>
  <si>
    <t xml:space="preserve">Cali - Florencia </t>
  </si>
  <si>
    <t>Cali - Pasto</t>
  </si>
  <si>
    <t>Cali - Villavicencio</t>
  </si>
  <si>
    <t xml:space="preserve"> Cali -Choco</t>
  </si>
  <si>
    <t>Cali - Puerto Asis</t>
  </si>
  <si>
    <t>Cali - Cartagena</t>
  </si>
  <si>
    <t>Cali - Manizales</t>
  </si>
  <si>
    <t>NUMERO REQUERIDO</t>
  </si>
  <si>
    <t>Armenia-Bogotá-Armenia</t>
  </si>
  <si>
    <t>84,930,100</t>
  </si>
  <si>
    <t>Quindio</t>
  </si>
  <si>
    <t>Armenia-Medellin-Armenia</t>
  </si>
  <si>
    <t>16 </t>
  </si>
  <si>
    <t>Armenia-mitu-Armenia</t>
  </si>
  <si>
    <t>Armenia-Puerto Inrida-Armenia</t>
  </si>
  <si>
    <t>Armenia-puerto Carreño-Armenia</t>
  </si>
  <si>
    <t>Armenia-Villavicencio-Armenia</t>
  </si>
  <si>
    <t>Armenia-Sta Marta-Armenia</t>
  </si>
  <si>
    <t>Armenia-B/Manga-Armenia</t>
  </si>
  <si>
    <t>Bogotá - Medellin</t>
  </si>
  <si>
    <t>36,000,000</t>
  </si>
  <si>
    <t>Bogotá</t>
  </si>
  <si>
    <t>Bogotá - Valledupar</t>
  </si>
  <si>
    <t>Bogotá  - Manizales</t>
  </si>
  <si>
    <t>Bogotá - Cali</t>
  </si>
  <si>
    <t>Bogotá - Monteria</t>
  </si>
  <si>
    <t>Bogotá  - Tumaco</t>
  </si>
  <si>
    <t>Bogotá - Ibagué</t>
  </si>
  <si>
    <t>Bogotá - Pereira</t>
  </si>
  <si>
    <t>Bogotá - Quibdo</t>
  </si>
  <si>
    <t>Bogotá - Corozal</t>
  </si>
  <si>
    <t>Bogotá - Santa Marta</t>
  </si>
  <si>
    <t>Bogotá - Barranquilla</t>
  </si>
  <si>
    <t>Bogotá-San José Del Guaviare</t>
  </si>
  <si>
    <t>Bogotá -Pasto</t>
  </si>
  <si>
    <t>Bogotá -Armenia</t>
  </si>
  <si>
    <t>Bogotá -Bucaramanga</t>
  </si>
  <si>
    <t>Bogotá - Popayan</t>
  </si>
  <si>
    <t>Bogotá - La Chorrera-Amazonas</t>
  </si>
  <si>
    <t>Bogotá - Buenaventura</t>
  </si>
  <si>
    <t>Bogotá - Mitu</t>
  </si>
  <si>
    <t xml:space="preserve">Armenia- Bogta  </t>
  </si>
  <si>
    <t>Leticia - Bogotá</t>
  </si>
  <si>
    <t>30,500,000</t>
  </si>
  <si>
    <t>Amazonas</t>
  </si>
  <si>
    <t>Bogotá - Leticia</t>
  </si>
  <si>
    <t>Leticia - Chorrera</t>
  </si>
  <si>
    <t>Chorrera - Leticia</t>
  </si>
  <si>
    <t>Bogotá - Armenia</t>
  </si>
  <si>
    <t>Armenia - Bogotá</t>
  </si>
  <si>
    <t>Leticia - Puerto Santander</t>
  </si>
  <si>
    <t>Puerto Santander - Leticia</t>
  </si>
  <si>
    <t>Mitu - Bogotá</t>
  </si>
  <si>
    <t>Bogotá - Bucaramanga</t>
  </si>
  <si>
    <t>Bucaramanga - Bogotá</t>
  </si>
  <si>
    <t>Leticia - Pedrera</t>
  </si>
  <si>
    <t>Pedrera - Leticia</t>
  </si>
  <si>
    <t>Medellin - Bogotá</t>
  </si>
  <si>
    <t>Bogotá - Leguizamo</t>
  </si>
  <si>
    <t>Leguizamo - Bogotá</t>
  </si>
  <si>
    <t>Bogotá - Riohacha</t>
  </si>
  <si>
    <t>Riohacha - Bogotá</t>
  </si>
  <si>
    <t>Barranquilla - Bogotá</t>
  </si>
  <si>
    <t>Cali - Bogotá</t>
  </si>
  <si>
    <t>REGIONAL ATLANTICO</t>
  </si>
  <si>
    <t xml:space="preserve">REGIONAL </t>
  </si>
  <si>
    <t>Barranquilla - Bogotá  - Barranquilla</t>
  </si>
  <si>
    <t>74,010,388</t>
  </si>
  <si>
    <t>Atlántico</t>
  </si>
  <si>
    <t>Baranquilla- Riohacha - Barranquilla</t>
  </si>
  <si>
    <t>Barranquilla - Cartagena - Barranquilla</t>
  </si>
  <si>
    <t>Barranquilla - San jose del Guaviare Del Guaviare</t>
  </si>
  <si>
    <t>Barranquilla - Villavicencio</t>
  </si>
  <si>
    <t>Barranquilla - Bucaramanga</t>
  </si>
  <si>
    <t>Barraquilla-Pasto</t>
  </si>
  <si>
    <t>REGIONAL CALDAS</t>
  </si>
  <si>
    <t xml:space="preserve">Manizalez - Bogotá-Manizales </t>
  </si>
  <si>
    <t>Caldas</t>
  </si>
  <si>
    <t>Manizales - Pasto - Manizalez</t>
  </si>
  <si>
    <t>61,600,000</t>
  </si>
  <si>
    <t>Manizales - Riohacha</t>
  </si>
  <si>
    <t>Manizalez  - Barranquilla</t>
  </si>
  <si>
    <t>Manizalez - Cartagena</t>
  </si>
  <si>
    <t>Manizalez - San jose del Guaviare Del Guaviare</t>
  </si>
  <si>
    <t>Manizalez - Villavicencio</t>
  </si>
  <si>
    <t>Manizales -Bucaramanga</t>
  </si>
  <si>
    <t>Villavicencio  - Macarena</t>
  </si>
  <si>
    <t xml:space="preserve">Villavicencio  - Mapiripan </t>
  </si>
  <si>
    <t>Villavicencio - Mitu</t>
  </si>
  <si>
    <t xml:space="preserve">Villavicencio - Bogotá - Villavicencio </t>
  </si>
  <si>
    <t>Villavicencio - Manizales</t>
  </si>
  <si>
    <t xml:space="preserve">villavicencio - cali </t>
  </si>
  <si>
    <t xml:space="preserve">villavicencio - pasto villavicencio </t>
  </si>
  <si>
    <t>Villavicencio  - Cali</t>
  </si>
  <si>
    <t xml:space="preserve">Villavicenio - Pasto </t>
  </si>
  <si>
    <t>Villavicencio - Arauca</t>
  </si>
  <si>
    <t>Villavicencio - Medellin</t>
  </si>
  <si>
    <t xml:space="preserve">Villavicencio - pereira -villavicencio </t>
  </si>
  <si>
    <t>Villavicencio - Cumaribo</t>
  </si>
  <si>
    <t>Villavicencio - Riohacha</t>
  </si>
  <si>
    <t>Villavicencio - Valledupar</t>
  </si>
  <si>
    <t>Villavicencio - Pereira</t>
  </si>
  <si>
    <t>Villavicencio - Quibdo</t>
  </si>
  <si>
    <t>Villavicencio - Cucuta</t>
  </si>
  <si>
    <t xml:space="preserve">Villavicencio - Cartagena - Villavicencio </t>
  </si>
  <si>
    <t xml:space="preserve">NUMERO DE TIQUETES  </t>
  </si>
  <si>
    <t>Barranquilla- Bogotá-Ibague</t>
  </si>
  <si>
    <t>109,414,584</t>
  </si>
  <si>
    <t>Tolima</t>
  </si>
  <si>
    <t>Bogotá-Ibague</t>
  </si>
  <si>
    <t>Bogotá-Medellin-Bogotá-Ibague</t>
  </si>
  <si>
    <t>Bogotá-Popayan</t>
  </si>
  <si>
    <t>Bogotá-Popayan-Bogotá-Ibague</t>
  </si>
  <si>
    <t>Bogotá-Pasto-Bogotá- Ibague</t>
  </si>
  <si>
    <t>Cali-Bogotá</t>
  </si>
  <si>
    <t>Cali-Bogotá-Ibague</t>
  </si>
  <si>
    <t>Cartagena-Bogotá-Ibague</t>
  </si>
  <si>
    <t>Ibague-Bogotá</t>
  </si>
  <si>
    <t>Ibague-Bogotá-Barranquilla</t>
  </si>
  <si>
    <t>Ibague - Bogotá - Barranquilla - Bogotá</t>
  </si>
  <si>
    <t xml:space="preserve">Ibague - Bogotá - Cartagena - Bogotá </t>
  </si>
  <si>
    <t>Ibague-Bucaramanga -Ibague</t>
  </si>
  <si>
    <t>Ibague-Cali-Ibague</t>
  </si>
  <si>
    <t>Ibague - Santa Marta - Ibague</t>
  </si>
  <si>
    <t>Ibague - Cartagena</t>
  </si>
  <si>
    <t xml:space="preserve">Ibague - Riohacha - Ibague </t>
  </si>
  <si>
    <t>Ibague - Florencia</t>
  </si>
  <si>
    <t xml:space="preserve">Florencia  Bogotá </t>
  </si>
  <si>
    <t xml:space="preserve">Ibague - Bogotá - Ibague  </t>
  </si>
  <si>
    <t xml:space="preserve">Ibague - Medellin - Ibague  </t>
  </si>
  <si>
    <t>Ibague - Popayan</t>
  </si>
  <si>
    <t xml:space="preserve">Popayan Ibague  </t>
  </si>
  <si>
    <t>Ibague - Pasto - Ibague</t>
  </si>
  <si>
    <t xml:space="preserve">Ibague - Quibdo </t>
  </si>
  <si>
    <t>Quibdo - Ibague</t>
  </si>
  <si>
    <t xml:space="preserve">Ibague - Villavicencio </t>
  </si>
  <si>
    <t xml:space="preserve">Villavicencio Ibague  </t>
  </si>
  <si>
    <t>Ibague  Medellin (Enrique Olaya Herrera) Ibague</t>
  </si>
  <si>
    <t>Neiva-Bogotá-Neiva</t>
  </si>
  <si>
    <t>77,163,335</t>
  </si>
  <si>
    <t>Huila</t>
  </si>
  <si>
    <t>Neiva-Bogotá-Medellin</t>
  </si>
  <si>
    <t>Neiva.-Bogotá-Manizalez</t>
  </si>
  <si>
    <t xml:space="preserve">Neiva-Bogotá-Pereira </t>
  </si>
  <si>
    <t>Neiva-Bogotá-Villavicencio</t>
  </si>
  <si>
    <t>Neiva-Bogotá-Cali</t>
  </si>
  <si>
    <t>Neiva-Bogotá-Popayan</t>
  </si>
  <si>
    <t>Neiva-Bogotá-Armenia</t>
  </si>
  <si>
    <t>Neiva-Bogotá-Pasto</t>
  </si>
  <si>
    <t>Neiva-Ibague</t>
  </si>
  <si>
    <t>Neiva-Caqueta</t>
  </si>
  <si>
    <t xml:space="preserve">Neiva- Bogotá- </t>
  </si>
  <si>
    <t>Sincelejo -Bogotá - Sincelejo</t>
  </si>
  <si>
    <t>138,230,000</t>
  </si>
  <si>
    <t>Sucre</t>
  </si>
  <si>
    <t xml:space="preserve">Sincelejo - Manizales Sincelejo </t>
  </si>
  <si>
    <t xml:space="preserve">Sincelejo - Cúcuta- Sincelejo </t>
  </si>
  <si>
    <t xml:space="preserve">Sincelejo - Armenia - Sincelejo </t>
  </si>
  <si>
    <t>Sincelejo - Pasto</t>
  </si>
  <si>
    <t>Sincelejo - Medellín</t>
  </si>
  <si>
    <t>Sincelejo - Villavicencio</t>
  </si>
  <si>
    <t>Sincelejo - Yopal</t>
  </si>
  <si>
    <t>Sincelejo - Bucaramanga</t>
  </si>
  <si>
    <t>Sincelejo - Cali</t>
  </si>
  <si>
    <t>REGIONAL BOYACA</t>
  </si>
  <si>
    <t>Bogotá -Riohacha</t>
  </si>
  <si>
    <t>Boyaca</t>
  </si>
  <si>
    <t>Bogotá - Mocoa</t>
  </si>
  <si>
    <t>Casanare</t>
  </si>
  <si>
    <t xml:space="preserve">Yopal - Medellin - Yopal </t>
  </si>
  <si>
    <t xml:space="preserve">Yopal - Cali - Yopal </t>
  </si>
  <si>
    <t>Yopal- Bucaramanga</t>
  </si>
  <si>
    <t>Yopal - Cucuta</t>
  </si>
  <si>
    <t>Yopal - Popayan</t>
  </si>
  <si>
    <t>Yopal - Arauca</t>
  </si>
  <si>
    <t>Yopal  - Cartagena</t>
  </si>
  <si>
    <t>Villagarzon-Bogotá-Villagarzon</t>
  </si>
  <si>
    <t>92,300,000</t>
  </si>
  <si>
    <t>Putumayo</t>
  </si>
  <si>
    <t>Puerto Asis-Bogotá-Puerto Asis</t>
  </si>
  <si>
    <t>Puerto Asis - Cali- Pasto</t>
  </si>
  <si>
    <t>Puerto Asis-Cali-Puerto Asis</t>
  </si>
  <si>
    <t>Puerto Asis-Medellin-Puerto Asis</t>
  </si>
  <si>
    <t>Puerto Leguizamo-Bogotá-Puerto Leguizamo</t>
  </si>
  <si>
    <t>Puerto Leguizamo-Puerto Asis-Puerto Leguizamo</t>
  </si>
  <si>
    <t>Pasto-Bogotá-Pasto</t>
  </si>
  <si>
    <t>Puerto Asis-Bogotá-Manizales-Bogotá -Puerto Asis</t>
  </si>
  <si>
    <t>Puerto Asis-Bogotá-Medellin-Bogotá-Puerto Asis</t>
  </si>
  <si>
    <t>Puerto Asis-Bogotá-Neiva-Bogotá-Puerto Asis</t>
  </si>
  <si>
    <t>Puerto Asis-Bogotá-Baranquilla-Bogotá-Puerto Asis</t>
  </si>
  <si>
    <t>Villagarzon-Medellin-Villagarzon</t>
  </si>
  <si>
    <t>Villagarzon-Barranquilla-Villagarzon</t>
  </si>
  <si>
    <t>Puerto Asis-Villavicencio-Puerto Asis</t>
  </si>
  <si>
    <t>Villagarzon-Bogotá-Cali</t>
  </si>
  <si>
    <t>Villagarzon-Leticia-Villagarzon</t>
  </si>
  <si>
    <t>Monteria - Bogotá- Monteria</t>
  </si>
  <si>
    <t>199,500,000</t>
  </si>
  <si>
    <t>Cordoba</t>
  </si>
  <si>
    <t>Monteria - Manizales</t>
  </si>
  <si>
    <t>Monteria - Medellin</t>
  </si>
  <si>
    <t>Monteria  - Rioacha</t>
  </si>
  <si>
    <t>Monteria  - B/Quilla</t>
  </si>
  <si>
    <t>Monteria - Pasto-Monteria</t>
  </si>
  <si>
    <t xml:space="preserve">Monteria - B/Manga - Monteria </t>
  </si>
  <si>
    <t xml:space="preserve">Monteria - Ibague - Monteria </t>
  </si>
  <si>
    <t xml:space="preserve">Monteria  - Popayan - Monteria  </t>
  </si>
  <si>
    <t xml:space="preserve">Monteria - Cartagena- Monteria </t>
  </si>
  <si>
    <t xml:space="preserve">Monteria  - Pto. Carreño - Monteria </t>
  </si>
  <si>
    <t xml:space="preserve">Monteria  - Velledupar - Monteria </t>
  </si>
  <si>
    <t>Cucuta-Bogotá-Cucuta</t>
  </si>
  <si>
    <t>157,000,000</t>
  </si>
  <si>
    <t>Norte de Santander</t>
  </si>
  <si>
    <t>Cucuta- Bucaramanga-Cucuta</t>
  </si>
  <si>
    <t>Bucaramanga-Bogotá-Bucaramanga</t>
  </si>
  <si>
    <t>Cucuta-Barranquilla-Cucuta</t>
  </si>
  <si>
    <t>Cucuta-Riohacha-Cucuta</t>
  </si>
  <si>
    <t>Cucuta- Santan Marta- Cucuta</t>
  </si>
  <si>
    <t>Cucuta- Medellin-Cucuta</t>
  </si>
  <si>
    <t>Cucuta-Cartagena-Cucuta</t>
  </si>
  <si>
    <t>Cucuta-Cali-Cucuta</t>
  </si>
  <si>
    <t>Cucuta-Armenia-Cucuta</t>
  </si>
  <si>
    <t>Cucuta-Pasto-Cucuta</t>
  </si>
  <si>
    <t>Cucuta- Villavicencio-Cucuta</t>
  </si>
  <si>
    <t>Bucaramanga-Barranquilla-Bucaramanga</t>
  </si>
  <si>
    <t>Bucaramanga-Cali-Bucaramanga</t>
  </si>
  <si>
    <t>Cucuta-Valledupar-Cucuta</t>
  </si>
  <si>
    <t>Cucuta-Arauca-Cucuta</t>
  </si>
  <si>
    <t>Ocaña-Cucuta-Ocaña</t>
  </si>
  <si>
    <t>Ocaña-Bucaramanga-Ocaña</t>
  </si>
  <si>
    <t>Pamplona-Cucuta-Pamplona</t>
  </si>
  <si>
    <t>Apartado - Medellin</t>
  </si>
  <si>
    <t>878,799,371</t>
  </si>
  <si>
    <t>APARTADO</t>
  </si>
  <si>
    <t>Antioquia</t>
  </si>
  <si>
    <t>Apartado - Medellin - Apartado</t>
  </si>
  <si>
    <t>Medellin - Apartado</t>
  </si>
  <si>
    <t>MEDELLIN</t>
  </si>
  <si>
    <t>Medellin - Apartado - Medellin</t>
  </si>
  <si>
    <t>Caucasia - Medellin</t>
  </si>
  <si>
    <t>CAUCASIA</t>
  </si>
  <si>
    <t>Caucasia - Medellin - Caucasia</t>
  </si>
  <si>
    <t>Medellin - Caucasia</t>
  </si>
  <si>
    <t>Caucasia - Bucaramanga - Caucasia</t>
  </si>
  <si>
    <t>Medellin - Caucasia - Medellin</t>
  </si>
  <si>
    <t>Medellin - Armenia</t>
  </si>
  <si>
    <t>Medellin - Monteria - Medellin</t>
  </si>
  <si>
    <t>MONTERIA</t>
  </si>
  <si>
    <t>Medellin - Monteria</t>
  </si>
  <si>
    <t>Monteria - Villavicencio - Monteria</t>
  </si>
  <si>
    <t>Medellin - Villavicencio - Medellin</t>
  </si>
  <si>
    <t>Medellin - Villavicencio</t>
  </si>
  <si>
    <t>Medellin - Manizales</t>
  </si>
  <si>
    <t>Manizales - Medellin</t>
  </si>
  <si>
    <t>MANIZALES</t>
  </si>
  <si>
    <t>Medellin - Pereira</t>
  </si>
  <si>
    <t>Pereira - Medellin</t>
  </si>
  <si>
    <t>PEREIRA</t>
  </si>
  <si>
    <t>BOGOTA</t>
  </si>
  <si>
    <t>Medellin - Bogotá - Medellin</t>
  </si>
  <si>
    <t>Cartagena - Medellin</t>
  </si>
  <si>
    <t>CARTAGENA</t>
  </si>
  <si>
    <t>Medellin - Barranquilla</t>
  </si>
  <si>
    <t>Medellin - Barranquilla - Medellin</t>
  </si>
  <si>
    <t>Medellin - Pasto - Medellin</t>
  </si>
  <si>
    <t>Medellin - Riohacha - Medellin</t>
  </si>
  <si>
    <t>Cali - Medellin</t>
  </si>
  <si>
    <t>CALI</t>
  </si>
  <si>
    <t>Medellin - Cali</t>
  </si>
  <si>
    <t>Medellin - Cali - Medellin</t>
  </si>
  <si>
    <t>Medellin - Santa Marta</t>
  </si>
  <si>
    <t>Medellin - Santa Marta - Medellin</t>
  </si>
  <si>
    <t>Manizales - Bogotá</t>
  </si>
  <si>
    <t>Medellin - Arauca</t>
  </si>
  <si>
    <t>Medellin - Bucaramanga</t>
  </si>
  <si>
    <t>Medellin - Bucaramanga - Medellin</t>
  </si>
  <si>
    <t xml:space="preserve">San jose del Guaviare  - Miraflores - Bogotá </t>
  </si>
  <si>
    <t>Guaviare</t>
  </si>
  <si>
    <t xml:space="preserve">San jose del Guaviare - Calamar - Bogotá </t>
  </si>
  <si>
    <t>San jose del Guaviare  - Bogotá - San jose del Guaviare</t>
  </si>
  <si>
    <t>San jose del Guaviare  - Villavicencio</t>
  </si>
  <si>
    <t>San jose del Guaviare  - Cartagena - San jose del Guaviare</t>
  </si>
  <si>
    <t>San jose del Guaviare  - Manizalez - San jose del Guaviare</t>
  </si>
  <si>
    <t xml:space="preserve">San jose del Guaviare  - Pereira -  San jose del Guaviare </t>
  </si>
  <si>
    <t>San jose del Guaviare  - Cali  - San jose del Guaviare</t>
  </si>
  <si>
    <t xml:space="preserve">San jose del Guaviare - Medellin - San jose del Guaviare </t>
  </si>
  <si>
    <t xml:space="preserve">San jose del Guaviare  - Pasto - San jose del Guaviare </t>
  </si>
  <si>
    <t>San jose del Guaviare  - Valledupar - San jose del Guaviare</t>
  </si>
  <si>
    <t xml:space="preserve">San jose del Guaviare  - Bucaramanga - San jose del Guaviare  </t>
  </si>
  <si>
    <t>Bogotá- Puerto Carreño</t>
  </si>
  <si>
    <t>Vichada</t>
  </si>
  <si>
    <t>Puerto -Carreño -Bogotá</t>
  </si>
  <si>
    <t>Puerto Carreño - Cumaribo</t>
  </si>
  <si>
    <t>Cumaribo - Puerto Carreño</t>
  </si>
  <si>
    <t>Bogotá  - Pasto</t>
  </si>
  <si>
    <t>Villavicencio - Puerto Carreño</t>
  </si>
  <si>
    <t xml:space="preserve">Puerto Carreño - Villavicencio </t>
  </si>
  <si>
    <t xml:space="preserve">Puerto Carreño - Cali - Puerto Carreño </t>
  </si>
  <si>
    <t xml:space="preserve">Puerto Carreño - Medellin - Puerto Carreño </t>
  </si>
  <si>
    <t>RUTAS</t>
  </si>
  <si>
    <t>NUMERO DE TIQUETES</t>
  </si>
  <si>
    <t>Pereira-Bogotá-Pereira</t>
  </si>
  <si>
    <t xml:space="preserve">NO TRAMITÓ </t>
  </si>
  <si>
    <t>Risaralda</t>
  </si>
  <si>
    <t>Pereira-Medellín-Pereira</t>
  </si>
  <si>
    <t>Pereira-Cartagena-Pereira</t>
  </si>
  <si>
    <t>Pereira-Barranquilla-Pereira</t>
  </si>
  <si>
    <t>Pereira-Pasto-Pereira</t>
  </si>
  <si>
    <t>Pereira-Popayán-Pereira</t>
  </si>
  <si>
    <t>Pereira-Villavicencio-Pereira</t>
  </si>
  <si>
    <t>Pereira-Ibagué-Pereira</t>
  </si>
  <si>
    <t>Pereira-Bucaramanga-Pereira</t>
  </si>
  <si>
    <t>Pereira-Riohacha-Pereira</t>
  </si>
  <si>
    <t>Cartagena  - Bogotá - Cartagena</t>
  </si>
  <si>
    <t>Bolivar</t>
  </si>
  <si>
    <t xml:space="preserve">Cartagena  - Guajira - Cartagena </t>
  </si>
  <si>
    <t xml:space="preserve">Cartagena - Barrancabermeja - Cartagena </t>
  </si>
  <si>
    <t xml:space="preserve">Cartagena  - Medellin - Cartagena  </t>
  </si>
  <si>
    <t xml:space="preserve">Cartagena - Bucaramanga - Cartagena </t>
  </si>
  <si>
    <t xml:space="preserve">Cartagena - Villavicencio - Cartagena </t>
  </si>
  <si>
    <t>Caqueta</t>
  </si>
  <si>
    <t>Florencia-Cali</t>
  </si>
  <si>
    <t>Florencia-Medellin</t>
  </si>
  <si>
    <t>Florencia-pasto</t>
  </si>
  <si>
    <t>florencia-cartagena</t>
  </si>
  <si>
    <t>florencia-villavicencio</t>
  </si>
  <si>
    <t>florencia-popayan</t>
  </si>
  <si>
    <t>florencia-bucaramanga</t>
  </si>
  <si>
    <t>Bogotá -Armenia - Bogotá</t>
  </si>
  <si>
    <t>Cundinamarca</t>
  </si>
  <si>
    <t>Bogotá -Manizales</t>
  </si>
  <si>
    <t>Bogotá -Apartado- Bogotá</t>
  </si>
  <si>
    <t>Bogotá -Apartado</t>
  </si>
  <si>
    <t>Bogotá- Cali- Bogotá</t>
  </si>
  <si>
    <t>Bogotá Arauca</t>
  </si>
  <si>
    <t xml:space="preserve">Riohacha  - Bogotá - Riohacha </t>
  </si>
  <si>
    <t>Guajira</t>
  </si>
  <si>
    <t>Riohacha  - Medellin - Riohacha</t>
  </si>
  <si>
    <t xml:space="preserve">Riohacha- Bucaramanga -Rohacha  </t>
  </si>
  <si>
    <t xml:space="preserve">Riohacha - Villavicencio - Riohacha  </t>
  </si>
  <si>
    <t xml:space="preserve">Riohacha  - Cali - Riohacha </t>
  </si>
  <si>
    <t>Santamarta - Bogotá - Santamarta</t>
  </si>
  <si>
    <t>Mgdalena</t>
  </si>
  <si>
    <t>Santamarta - Medellin - Santamarta</t>
  </si>
  <si>
    <t>Santamarta - Armenia - Santamarta</t>
  </si>
  <si>
    <t xml:space="preserve">Santamarta - Bucaramanga- Santamarta  </t>
  </si>
  <si>
    <t>Pasto - Cali</t>
  </si>
  <si>
    <t>PASTO</t>
  </si>
  <si>
    <t>Pasto</t>
  </si>
  <si>
    <t>Pasto - Manizalez</t>
  </si>
  <si>
    <t>Manizales - Pasto</t>
  </si>
  <si>
    <t>Pasto - Tumaco</t>
  </si>
  <si>
    <t>Tumaco - Pasto</t>
  </si>
  <si>
    <t>TUMACO</t>
  </si>
  <si>
    <t>Pasto - Valledupar</t>
  </si>
  <si>
    <t>Valledupar - Pasto</t>
  </si>
  <si>
    <t>VALLEDUPAR</t>
  </si>
  <si>
    <t>Tumaco - Cali</t>
  </si>
  <si>
    <t>Pasto - Medellin</t>
  </si>
  <si>
    <t>Medellin - Pasto</t>
  </si>
  <si>
    <t>Pasto - Armenia</t>
  </si>
  <si>
    <t>Armenia - Pasto</t>
  </si>
  <si>
    <t>ARMENIA</t>
  </si>
  <si>
    <t>Pasto - Neiva</t>
  </si>
  <si>
    <t>Neiva - Pasto</t>
  </si>
  <si>
    <t>NEIVA</t>
  </si>
  <si>
    <t>Pasto - Ibague</t>
  </si>
  <si>
    <t>Ibague - Pasto</t>
  </si>
  <si>
    <t>IBAGUE</t>
  </si>
  <si>
    <t>Pasto - Villavicencio</t>
  </si>
  <si>
    <t>Villavicencio - Pasto</t>
  </si>
  <si>
    <t>VILLAVICENCIO</t>
  </si>
  <si>
    <t>Pasto - Cartagena</t>
  </si>
  <si>
    <t>Cartagena - Pasto</t>
  </si>
  <si>
    <t>Pasto - Bucaramanga</t>
  </si>
  <si>
    <t>Bucaramanga - Pasto</t>
  </si>
  <si>
    <t>BUCARAMANGA</t>
  </si>
  <si>
    <t>Pasto - Riohacha</t>
  </si>
  <si>
    <t>Riohacha - Pasto</t>
  </si>
  <si>
    <t>RIOHACHA</t>
  </si>
  <si>
    <t>Tumaco - Medellin</t>
  </si>
  <si>
    <t>Medellin - Tumaco</t>
  </si>
  <si>
    <t>Tumaco - Bogotá</t>
  </si>
  <si>
    <t>Bogotá - Tumaco</t>
  </si>
  <si>
    <t>Rutas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</si>
  <si>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</si>
  <si>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</si>
  <si>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</si>
  <si>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</si>
  <si>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</si>
  <si>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</si>
  <si>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</si>
  <si>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</si>
  <si>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</si>
  <si>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</si>
  <si>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Total general</t>
  </si>
  <si>
    <t>Apartado-Medellin</t>
  </si>
  <si>
    <t>Apartado-Medellin-Bogota</t>
  </si>
  <si>
    <t>Arauca-Bogota</t>
  </si>
  <si>
    <t>Armenia-Bogota-Armenia</t>
  </si>
  <si>
    <t>BahiaSolano-Medellin-Bogota</t>
  </si>
  <si>
    <t>Barranquilla-Bogota</t>
  </si>
  <si>
    <t>Barranquilla-Bogota-Barranquilla</t>
  </si>
  <si>
    <t>Barranquilla-Bogota-Barranquilla-Bogota</t>
  </si>
  <si>
    <t>Bogota-Apartado</t>
  </si>
  <si>
    <t>Bogota-Apartado-Bogota</t>
  </si>
  <si>
    <t>Bogota-Arauca</t>
  </si>
  <si>
    <t>Bogota-Arauca-Bogota</t>
  </si>
  <si>
    <t>Bogota-Armenia-Bogota</t>
  </si>
  <si>
    <t>Bogota-Armenia-Manizales-Bogota</t>
  </si>
  <si>
    <t>Bogota-Armenia-Pereira-Bogota</t>
  </si>
  <si>
    <t>Bogota-BahiaSolano-Bogota</t>
  </si>
  <si>
    <t>Bogota-Barrancabermeja-Bogota</t>
  </si>
  <si>
    <t>Bogota-Barrancabermeja-Bucaramanga-Bogota</t>
  </si>
  <si>
    <t>Bogota-Barranquilla</t>
  </si>
  <si>
    <t>Bogota-Barranquilla-Bogota</t>
  </si>
  <si>
    <t>Bogota-Barranquilla-Cartagena-Bogota</t>
  </si>
  <si>
    <t>Bogota-Barranquilla-SantaMarta-Bogota</t>
  </si>
  <si>
    <t>Bogota-Bucaramanga</t>
  </si>
  <si>
    <t>Bogota-Bucaramanga-Bogota</t>
  </si>
  <si>
    <t>Bogota-Bucaramanga-Cucuta-Bogota</t>
  </si>
  <si>
    <t>Bogota-Buenaventura</t>
  </si>
  <si>
    <t>Bogotá-Buenaventura-Bogota</t>
  </si>
  <si>
    <t>Bogota-Cali</t>
  </si>
  <si>
    <t>Bogota-Cali-Bogota</t>
  </si>
  <si>
    <t>Bogota-Cali-Bogota-SantaMarta</t>
  </si>
  <si>
    <t>Bogota-Cali-Pasto-Bogota</t>
  </si>
  <si>
    <t>Bogota-Cali-Popayan-Bogota</t>
  </si>
  <si>
    <t>Bogota-Cali-Tumaco-Cali</t>
  </si>
  <si>
    <t>Bogota-Cali-Tumaco-Cali-Bogota</t>
  </si>
  <si>
    <t>Bogota-Cali-Tumaco-Pasto-Bogota</t>
  </si>
  <si>
    <t>Bogota-Cartagena</t>
  </si>
  <si>
    <t>Bogota-Cartagena-Barranquilla-Bogota</t>
  </si>
  <si>
    <t>Bogota-Cartagena-Bogota</t>
  </si>
  <si>
    <t>Bogota-Cartagena-SantaMarta-Bogota</t>
  </si>
  <si>
    <t>Bogota-Corozal</t>
  </si>
  <si>
    <t>Bogota-Corozal-Bogota</t>
  </si>
  <si>
    <t>Bogota-Cucuta</t>
  </si>
  <si>
    <t>Bogota-Cucuta-Bogota</t>
  </si>
  <si>
    <t>Bogota-Florencia-Bogota</t>
  </si>
  <si>
    <t>Bogota-Habana-Bogota</t>
  </si>
  <si>
    <t>Bogota-Ibague</t>
  </si>
  <si>
    <t>Bogota-Ibague-Bogota</t>
  </si>
  <si>
    <t>Bogota-Ibague-Bucaramanga</t>
  </si>
  <si>
    <t>Bogota-Leticia</t>
  </si>
  <si>
    <t>Bogota-Leticia-Bogota</t>
  </si>
  <si>
    <t>Bogota-Manizales</t>
  </si>
  <si>
    <t>Bogota-Manizales-Armenia-Bogota</t>
  </si>
  <si>
    <t>Bogota-Manizales-Bogota</t>
  </si>
  <si>
    <t>Bogota-Manizales-Ibague-Bogota</t>
  </si>
  <si>
    <t>Bogota-Manizales-Medellin-Bogota</t>
  </si>
  <si>
    <t>Bogota-Manizales-Pereira-Bogota</t>
  </si>
  <si>
    <t>Bogota-Medellin</t>
  </si>
  <si>
    <t>Bogota-Medellin-Apartado-Medellin-Bogota</t>
  </si>
  <si>
    <t>Bogota-Medellin-BahiaSolano-Medellin-Bogota</t>
  </si>
  <si>
    <t>Bogota-Medellin-Bogota</t>
  </si>
  <si>
    <t>Bogota-Medellin-Cali</t>
  </si>
  <si>
    <t>Bogota-Medellin-Nuqui</t>
  </si>
  <si>
    <t>Bogota-Miami-Bogota</t>
  </si>
  <si>
    <t>Bogota-Mitu</t>
  </si>
  <si>
    <t>Bogota-Mitu-Bogota</t>
  </si>
  <si>
    <t>Bogota-Monteria</t>
  </si>
  <si>
    <t>Bogota-Monteria-Barranquilla-Bogota</t>
  </si>
  <si>
    <t>Bogota-Monteria-Bogota</t>
  </si>
  <si>
    <t>Bogota-Monteria-Cartagena-Bogota</t>
  </si>
  <si>
    <t>Bogota-Monteria-SantaMarta-Bogota</t>
  </si>
  <si>
    <t>Bogota-Neiva</t>
  </si>
  <si>
    <t>Bogota-Neiva-Bogota</t>
  </si>
  <si>
    <t>Bogota-Neiva-Florencia-Bogota</t>
  </si>
  <si>
    <t>Bogota-Neiva-Ibague-Bogota</t>
  </si>
  <si>
    <t>Bogota-Nuqui</t>
  </si>
  <si>
    <t>Bogota-Pasto</t>
  </si>
  <si>
    <t>Bogota-Pasto-Bogota</t>
  </si>
  <si>
    <t>Bogota-Pasto-Tumaco-Cali-Bogota</t>
  </si>
  <si>
    <t>Bogota-Pereira</t>
  </si>
  <si>
    <t>Bogota-Pereira-Armenia-Bogota</t>
  </si>
  <si>
    <t>Bogota-Pereira-Bogota</t>
  </si>
  <si>
    <t>Bogota-Pereira-Manizales-Bogota</t>
  </si>
  <si>
    <t>Bogota-Popayan</t>
  </si>
  <si>
    <t>Bogota-Popayan-Bogota</t>
  </si>
  <si>
    <t>Bogota-Popayan-Cali-Bogota</t>
  </si>
  <si>
    <t>Bogota-PuertoAsis</t>
  </si>
  <si>
    <t>Bogota-PuertoAsis-Bogota</t>
  </si>
  <si>
    <t>Bogota-PuertoAsis-Pasto-Bogota</t>
  </si>
  <si>
    <t>Bogota-PuertoCarreño</t>
  </si>
  <si>
    <t>Bogota-PuertoCarreño-Bogota</t>
  </si>
  <si>
    <t>Bogota-PuertoInirida</t>
  </si>
  <si>
    <t>Bogota-PuertoInirida-Bogota</t>
  </si>
  <si>
    <t>Bogota-PuertoLeguizamo</t>
  </si>
  <si>
    <t>Bogota-PuertoLeguizamo-Bogota</t>
  </si>
  <si>
    <t>Bogota-Rioacha</t>
  </si>
  <si>
    <t>Bogota-Rioacha-Bogo-Cali</t>
  </si>
  <si>
    <t>Bogota-Rioacha-SantaMarta-Bogota</t>
  </si>
  <si>
    <t>Bogota-Rioacha-Valledupar-Bogota</t>
  </si>
  <si>
    <t>Bogota-SanAndres</t>
  </si>
  <si>
    <t>Bogota-SanAndres-Bogota</t>
  </si>
  <si>
    <t>Bogota-SanJose-Bogota</t>
  </si>
  <si>
    <t>Bogota-SantaMarta</t>
  </si>
  <si>
    <t>Bogota-SantaMarta-Bogota</t>
  </si>
  <si>
    <t>Bogota-SantaMarta-Cartagena-Bogota</t>
  </si>
  <si>
    <t>Bogota-SantaMarta-Monteria-Bogota</t>
  </si>
  <si>
    <t>Bogota-Saravena</t>
  </si>
  <si>
    <t>Bogota-Saravena-Bogota</t>
  </si>
  <si>
    <t>Bogota-Tumaco</t>
  </si>
  <si>
    <t>Bogota-Tumaco-Bogota</t>
  </si>
  <si>
    <t>Bogota-Valledupar</t>
  </si>
  <si>
    <t>Bogota-Valledupar-Barranquilla-Bogota</t>
  </si>
  <si>
    <t>Bogota-Valledupar-Bogota</t>
  </si>
  <si>
    <t>Bogota-Valledupar-Monteria-Bogota</t>
  </si>
  <si>
    <t>Bogota-Valledupar-Rioacha-Bogotra</t>
  </si>
  <si>
    <t>Bogota-Valledupar-SantaMartaBogota</t>
  </si>
  <si>
    <t>Bogota-VillaGarzon</t>
  </si>
  <si>
    <t>Bogota-VillaGarzon-Bogota</t>
  </si>
  <si>
    <t>Bogota-Villavicencio</t>
  </si>
  <si>
    <t>Bogota-Villavicencio-Bogota</t>
  </si>
  <si>
    <t>Bogota-Yopal</t>
  </si>
  <si>
    <t>Bogota-Yopal-Bogota</t>
  </si>
  <si>
    <t>Bopgota-Rioacha-Bogota</t>
  </si>
  <si>
    <t>Bucaramanga-Bogota</t>
  </si>
  <si>
    <t>Bucaramanga-Bogota-Ibague</t>
  </si>
  <si>
    <t>Bucaramanga-Cucuta</t>
  </si>
  <si>
    <t>Buenaventura-Bogota</t>
  </si>
  <si>
    <t>Cali-Bogota</t>
  </si>
  <si>
    <t>Cali-Bogota-Cali</t>
  </si>
  <si>
    <t>Cali-Pasto</t>
  </si>
  <si>
    <t>Cali-Tumaco-Cali-Bogota</t>
  </si>
  <si>
    <t>Caqueta-Medellin</t>
  </si>
  <si>
    <t>Cartagena-Bogota</t>
  </si>
  <si>
    <t>Corozal-Bogota</t>
  </si>
  <si>
    <t>Cucuta-Bogota</t>
  </si>
  <si>
    <t>Florencia-Bogota</t>
  </si>
  <si>
    <t>Ibague-Bogota</t>
  </si>
  <si>
    <t>Ipiales-Bogota</t>
  </si>
  <si>
    <t>Leticia-Bogota</t>
  </si>
  <si>
    <t>Manizales-Bogota</t>
  </si>
  <si>
    <t>Manizales-Medellin</t>
  </si>
  <si>
    <t>Medellin-Apartado</t>
  </si>
  <si>
    <t>Medellin-Apartado-Medellin</t>
  </si>
  <si>
    <t>Medellin-BahiaSolano</t>
  </si>
  <si>
    <t>Medellin-Bogota</t>
  </si>
  <si>
    <t>Medellin-Bogota-Villavicencio</t>
  </si>
  <si>
    <t>Medellin-Caqueta</t>
  </si>
  <si>
    <t>Medellin-Caqueta-Medellin</t>
  </si>
  <si>
    <t>Medellin-Quibdo</t>
  </si>
  <si>
    <t>Mitu-Bogota</t>
  </si>
  <si>
    <t>Monteria-Barranquilla</t>
  </si>
  <si>
    <t>Monteria-Bogota</t>
  </si>
  <si>
    <t>Monteria-Bogota-Monteria</t>
  </si>
  <si>
    <t>Neiva-Bogota</t>
  </si>
  <si>
    <t>Nuqui-Medellin-Bogota</t>
  </si>
  <si>
    <t>Nuqui-Quibdo</t>
  </si>
  <si>
    <t>Pasto-Bogota</t>
  </si>
  <si>
    <t>Pereira-Bogota</t>
  </si>
  <si>
    <t>Pereira-Bogota-Pereira</t>
  </si>
  <si>
    <t>PuertoCarreño-Bogota</t>
  </si>
  <si>
    <t>PuertoInirida-Bogota</t>
  </si>
  <si>
    <t>PuertoLeguizamo-Putumayo</t>
  </si>
  <si>
    <t>Putumayo-Bogota</t>
  </si>
  <si>
    <t>Quibdo-Bogota</t>
  </si>
  <si>
    <t>Rioacha-Bogota</t>
  </si>
  <si>
    <t>SanAndres-bogota</t>
  </si>
  <si>
    <t>SanAndres-Providencia-SanAndres</t>
  </si>
  <si>
    <t>SantaMarta-Bogota</t>
  </si>
  <si>
    <t>Tame-Bogota</t>
  </si>
  <si>
    <t>Tumaco-Bogota</t>
  </si>
  <si>
    <t>Tumaco-Cali</t>
  </si>
  <si>
    <t>Tumaco-Cali-Bogota</t>
  </si>
  <si>
    <t>Valledupar-Bogota</t>
  </si>
  <si>
    <t>VillaGarzon-Bogota</t>
  </si>
  <si>
    <t>Villavicencio-Bogota</t>
  </si>
  <si>
    <t>Villavicencio-Bogota-Medellin</t>
  </si>
  <si>
    <t>Villavicencio-Bogota-Villvicencio</t>
  </si>
  <si>
    <t>Villavicenci-PuertoInirida</t>
  </si>
  <si>
    <t>Yopal-Bogota</t>
  </si>
  <si>
    <t>Yopal-Bogota-Yopa</t>
  </si>
  <si>
    <t>ENERO</t>
  </si>
  <si>
    <t>Diciembre</t>
  </si>
  <si>
    <t>ESTADISTICA DE TIQUETES ENERO A DICIEMBRE DE 2014</t>
  </si>
  <si>
    <t>ESTADISTICA DE TIQUETES ENERO A JUNIO 15 DE  2015</t>
  </si>
  <si>
    <t>FEBRERO</t>
  </si>
  <si>
    <t>MARZO</t>
  </si>
  <si>
    <t>ABRIL</t>
  </si>
  <si>
    <t>MAYO</t>
  </si>
  <si>
    <t>JUNIO</t>
  </si>
  <si>
    <t>TOTAL</t>
  </si>
  <si>
    <t xml:space="preserve"> Puerto Inirida-Bogota</t>
  </si>
  <si>
    <t>Apartado-Olaya Herrera</t>
  </si>
  <si>
    <t>Arauca-Bogota-Arauca</t>
  </si>
  <si>
    <t xml:space="preserve">Armenia-Bogota </t>
  </si>
  <si>
    <t>Bahia Solano-Olaya Herrera-Bogota-Quibdo-Bahia Solano</t>
  </si>
  <si>
    <t>Bahia Solano-Quibdo</t>
  </si>
  <si>
    <t>Barranquilla-Bucaramanga-Cucuta</t>
  </si>
  <si>
    <t>Bgota-Pereira-Bogota</t>
  </si>
  <si>
    <t>Bobota-Leticia-Bogota</t>
  </si>
  <si>
    <t>Bogota-Amsterdam-Bogota</t>
  </si>
  <si>
    <t>Bogota-Apartado-Olaya Herrera-Bogota</t>
  </si>
  <si>
    <t>Bogota-Armenia-Cali</t>
  </si>
  <si>
    <t>Bogota-Armenia-Cali-Bogota</t>
  </si>
  <si>
    <t>Bogota-Barrancabermeja-Cucuta-Bogota</t>
  </si>
  <si>
    <t>Bogota-Barranquilla-Monteria-Bogota</t>
  </si>
  <si>
    <t>Bogota-Barranquilla-Monteria-Bogota-Barranquilla</t>
  </si>
  <si>
    <t>Bogota-Bucaramanga-Barrancabermeja-Bogota</t>
  </si>
  <si>
    <t>Bogota-Bucaramanga-Medellin-Bogota</t>
  </si>
  <si>
    <t>Bogota-Buenaventura-Bogota</t>
  </si>
  <si>
    <t>Bogota-Cartagena-monteria-Bogota</t>
  </si>
  <si>
    <t>Bogota-Cartagena-Santa Marta-Bogota</t>
  </si>
  <si>
    <t>Bogota-Florencia</t>
  </si>
  <si>
    <t>Bogota-Ibague-Neiva-Bogota</t>
  </si>
  <si>
    <t>Bogota-Lima-Argentina-Lima-Bogota</t>
  </si>
  <si>
    <t>Bogota-Lima-Buenos Aires-Lima-Bogota</t>
  </si>
  <si>
    <t>Bogota-Madrid-Ginebra-Madrid-Bogota</t>
  </si>
  <si>
    <t>Bogota-Manizalez-Armenia-Bogota</t>
  </si>
  <si>
    <t>Bogota-Manizalez-Bogota</t>
  </si>
  <si>
    <t>Bogota-Manizlez</t>
  </si>
  <si>
    <t>Bogota-Olaya Herrera-Apartado-Olaya Herrera-Apartado</t>
  </si>
  <si>
    <t>Bogota-Olaya Herrera-Apartado-Olaya Herrera-Bogota</t>
  </si>
  <si>
    <t>Bogota-Olaya Herrera-Bahia Solano-Olaya Herrera-Bogota</t>
  </si>
  <si>
    <t>Bogota-Olaya Herrera-Bogota</t>
  </si>
  <si>
    <t>Bogota-Panama-Bogota</t>
  </si>
  <si>
    <t>Bogota-Pereira-Cali-Bogota</t>
  </si>
  <si>
    <t>Bogota-Pereira-Manizalez-Bogota</t>
  </si>
  <si>
    <t>Bogota-Pereira-Medellin-Bogota</t>
  </si>
  <si>
    <t>Bogota-Puerto Asis</t>
  </si>
  <si>
    <t>Bogota-Puerto Asis-Bogota</t>
  </si>
  <si>
    <t>Bogota-puerto Carreño</t>
  </si>
  <si>
    <t>Bogota-Puerto Carreño-Bogota</t>
  </si>
  <si>
    <t>Bogota-Punta Cana-Bogota</t>
  </si>
  <si>
    <t>Bogota-Quibdo</t>
  </si>
  <si>
    <t>Bogota-Quibdo-Bogota</t>
  </si>
  <si>
    <t>Bogota-Riohacha</t>
  </si>
  <si>
    <t>Bogota-Riohacha-Bogota</t>
  </si>
  <si>
    <t>Bogota-Riohacha-Santa Marta-Bogota</t>
  </si>
  <si>
    <t>Bogota-Riohacha-Valledupar-Bogota</t>
  </si>
  <si>
    <t>Bogota-San Andres</t>
  </si>
  <si>
    <t>Bogota-San Andres-Bogota</t>
  </si>
  <si>
    <t>Bogota-San Jose Del Guaviare</t>
  </si>
  <si>
    <t>Bogota-San Jose del Guaviare-Bogota</t>
  </si>
  <si>
    <t>Bogota-Santa Marta</t>
  </si>
  <si>
    <t>Bogota-Santa Marta- Bogota</t>
  </si>
  <si>
    <t>Bogota-Santa Marta-Bogota</t>
  </si>
  <si>
    <t>Bogota-Santa Marta-Valledupar-Bogota</t>
  </si>
  <si>
    <t>Bogota-Santa Martha</t>
  </si>
  <si>
    <t xml:space="preserve">Bogota-Valledupar </t>
  </si>
  <si>
    <t>Bogota-Valledupar-Cartagena-Bogota</t>
  </si>
  <si>
    <t>Bogota-Valledupar-Riohacha-Bogota</t>
  </si>
  <si>
    <t>Bogota-Villa Garzon-Bogota</t>
  </si>
  <si>
    <t>Bucaramanga-Bogota-Bucaramanga</t>
  </si>
  <si>
    <t>Bucaramanga-Bogota-Monteria-Bogota-Bucaramanga</t>
  </si>
  <si>
    <t>Bucaramanga-Enrique Olaya Herrera</t>
  </si>
  <si>
    <t>Cali-Bogota-Popayan</t>
  </si>
  <si>
    <t>Cali-Bogota-Riohacha-Bogota-Cali</t>
  </si>
  <si>
    <t>Cali-Bogota-San Andres-Bogota-Cali</t>
  </si>
  <si>
    <t>Cali-Guapi</t>
  </si>
  <si>
    <t>Cartagena-Bogota-Cartagena</t>
  </si>
  <si>
    <t>Cartagena-Bogota-Riohacha-Bogota-Cartagena</t>
  </si>
  <si>
    <t>Cartagena-Medellin</t>
  </si>
  <si>
    <t>Cartagena-Medellin-Bogota</t>
  </si>
  <si>
    <t>Cartagena-Monteria-Cartagena</t>
  </si>
  <si>
    <t>Cartagena-San Andres</t>
  </si>
  <si>
    <t>Corozal-Bogota-Corazal</t>
  </si>
  <si>
    <t>Cucuta-Bogota-Cucuta</t>
  </si>
  <si>
    <t>Cucuta-Bogota-Neiva</t>
  </si>
  <si>
    <t>Cucuta-Bucaramanga</t>
  </si>
  <si>
    <t>Cucuta-Medellin-Barranquilla</t>
  </si>
  <si>
    <t>Florencia-Bogota-Florencia</t>
  </si>
  <si>
    <t>Guapi-Cali-Guapi</t>
  </si>
  <si>
    <t>Ibague-Bogota-Ibague</t>
  </si>
  <si>
    <t>Leticia-Bogota-Leticia</t>
  </si>
  <si>
    <t>Manizales-Bogota-Manizales</t>
  </si>
  <si>
    <t>Manizalez-Bogota</t>
  </si>
  <si>
    <t>Manizalez-Bogota-Manizalez</t>
  </si>
  <si>
    <t>Medellin-Arauca-Medellin</t>
  </si>
  <si>
    <t>Medellin-Bogota-Leticia</t>
  </si>
  <si>
    <t>Medellin-Bogota-Medellin</t>
  </si>
  <si>
    <t>Medellin-Manizales</t>
  </si>
  <si>
    <t>Medllin-Bogota-Medellin</t>
  </si>
  <si>
    <t>Miami-Bogota</t>
  </si>
  <si>
    <t>Miami-Ginebra-Miami</t>
  </si>
  <si>
    <t>Mitu-Bogota-Mitu</t>
  </si>
  <si>
    <t>Monteria-Bogota-Manizales</t>
  </si>
  <si>
    <t>Monteria-Bogota-Riohacha-Bogota-Monteria</t>
  </si>
  <si>
    <t>Neiva-Bogota-Neiva</t>
  </si>
  <si>
    <t>Panama-Bogota</t>
  </si>
  <si>
    <t>Pasto-Bogota-Barranquilla-Bogota</t>
  </si>
  <si>
    <t>Pasto-Bogota-Medellin</t>
  </si>
  <si>
    <t>Pasto-Bogota-Pasto</t>
  </si>
  <si>
    <t>Pasto-Bogota-Riohacha-Bogota-Pasto</t>
  </si>
  <si>
    <t>Pasto-Cali</t>
  </si>
  <si>
    <t>Pereira-Cartagena</t>
  </si>
  <si>
    <t>Popayan-Bogota</t>
  </si>
  <si>
    <t>Popayan-Bogota-Popayan</t>
  </si>
  <si>
    <t>Popayan-Bogota-Riohacha-Bogota-Popayan</t>
  </si>
  <si>
    <t>Puerto Asis-Bogota</t>
  </si>
  <si>
    <t>Puerto Asis-Bogota-Puerto Asis</t>
  </si>
  <si>
    <t>Puerto Carreño-Bogota</t>
  </si>
  <si>
    <t>Puerto Carreño-Bogota-Puerto Carreño</t>
  </si>
  <si>
    <t>Puerto Inirida-Bogota</t>
  </si>
  <si>
    <t>Quibdo-Bahia Solano</t>
  </si>
  <si>
    <t>Quibdo-Bogota-Quibdo</t>
  </si>
  <si>
    <t>Quibdo-Medellin-Quibdo</t>
  </si>
  <si>
    <t>Riohacha-Bogota</t>
  </si>
  <si>
    <t>Riohacha-Bogota-Riohacha</t>
  </si>
  <si>
    <t>San Andres-Bogota</t>
  </si>
  <si>
    <t>San Jose del Guaviare-Bogota</t>
  </si>
  <si>
    <t>San Jose del Guaviare-Bogota-San Jose del Guaviare</t>
  </si>
  <si>
    <t>Santa Marta-Bogota</t>
  </si>
  <si>
    <t>Santa Marta-Bogota-Santa Marta</t>
  </si>
  <si>
    <t xml:space="preserve">Santiago-Bogota-Santiago </t>
  </si>
  <si>
    <t>Tumaco-Cali-Medellin</t>
  </si>
  <si>
    <t>Tumaco-Cali-Tumaco</t>
  </si>
  <si>
    <t>Valledupar-Bogota-Valledupar</t>
  </si>
  <si>
    <t>Villa Garzon-Bogota</t>
  </si>
  <si>
    <t>Villa Garzon-Bogota-Villa Garzon</t>
  </si>
  <si>
    <t>Villavicencio-Bogota-Villavicencio</t>
  </si>
  <si>
    <t>Villavicencio-Puerto Inirida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</si>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</sst>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$-240A]#,##0"/>
    <numFmt numFmtId="165" formatCode="[$-C0A]d\-mmm\-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rgb="FF1F497D"/>
      <name val="Arial"/>
      <family val="2"/>
    </font>
    <font>
      <b/>
      <sz val="16"/>
      <name val="Arial"/>
      <family val="2"/>
    </font>
    <font>
      <b/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2" fillId="0" borderId="1" xfId="0" applyFont="1" applyFill="1" applyBorder="1"/>
    <xf numFmtId="164" fontId="3" fillId="0" borderId="0" xfId="0" applyNumberFormat="1" applyFont="1" applyFill="1"/>
    <xf numFmtId="3" fontId="3" fillId="0" borderId="0" xfId="0" applyNumberFormat="1" applyFont="1" applyFill="1"/>
    <xf numFmtId="3" fontId="2" fillId="0" borderId="0" xfId="0" applyNumberFormat="1" applyFont="1" applyFill="1"/>
    <xf numFmtId="0" fontId="2" fillId="0" borderId="0" xfId="0" applyFont="1" applyFill="1"/>
    <xf numFmtId="0" fontId="3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3" fontId="3" fillId="0" borderId="0" xfId="0" applyNumberFormat="1" applyFont="1" applyFill="1" applyAlignment="1">
      <alignment horizontal="center"/>
    </xf>
    <xf numFmtId="0" fontId="5" fillId="0" borderId="0" xfId="0" applyFont="1"/>
    <xf numFmtId="0" fontId="5" fillId="3" borderId="0" xfId="0" applyFont="1" applyFill="1"/>
    <xf numFmtId="165" fontId="5" fillId="0" borderId="0" xfId="0" applyNumberFormat="1" applyFont="1"/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10" fillId="0" borderId="1" xfId="0" applyNumberFormat="1" applyFont="1" applyBorder="1"/>
    <xf numFmtId="0" fontId="8" fillId="3" borderId="0" xfId="0" applyFont="1" applyFill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 applyFill="1" applyBorder="1" applyAlignment="1">
      <alignment horizontal="center"/>
    </xf>
    <xf numFmtId="0" fontId="5" fillId="3" borderId="0" xfId="0" applyFont="1" applyFill="1" applyBorder="1"/>
    <xf numFmtId="0" fontId="5" fillId="4" borderId="1" xfId="0" applyFont="1" applyFill="1" applyBorder="1"/>
    <xf numFmtId="0" fontId="5" fillId="0" borderId="0" xfId="0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  <xf numFmtId="0" fontId="5" fillId="0" borderId="5" xfId="0" applyFont="1" applyBorder="1"/>
    <xf numFmtId="0" fontId="7" fillId="2" borderId="2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5" fillId="0" borderId="8" xfId="0" applyFont="1" applyFill="1" applyBorder="1"/>
    <xf numFmtId="0" fontId="5" fillId="0" borderId="9" xfId="0" applyFont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 vertical="center"/>
    </xf>
    <xf numFmtId="0" fontId="5" fillId="3" borderId="1" xfId="0" applyFont="1" applyFill="1" applyBorder="1"/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5" fontId="5" fillId="0" borderId="0" xfId="0" applyNumberFormat="1" applyFont="1" applyBorder="1"/>
    <xf numFmtId="0" fontId="7" fillId="2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16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0" xfId="0" applyFont="1"/>
    <xf numFmtId="0" fontId="9" fillId="6" borderId="21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5" fillId="5" borderId="0" xfId="0" applyFont="1" applyFill="1"/>
    <xf numFmtId="0" fontId="7" fillId="0" borderId="4" xfId="0" applyFont="1" applyFill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5" fillId="0" borderId="12" xfId="0" applyFont="1" applyFill="1" applyBorder="1"/>
    <xf numFmtId="0" fontId="7" fillId="0" borderId="0" xfId="0" applyFont="1" applyFill="1" applyBorder="1" applyAlignment="1">
      <alignment vertical="center" wrapText="1"/>
    </xf>
    <xf numFmtId="0" fontId="5" fillId="0" borderId="21" xfId="0" applyFont="1" applyBorder="1" applyAlignment="1">
      <alignment horizontal="center"/>
    </xf>
    <xf numFmtId="0" fontId="7" fillId="2" borderId="2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0" fillId="6" borderId="1" xfId="0" applyFill="1" applyBorder="1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5" fontId="5" fillId="0" borderId="2" xfId="0" applyNumberFormat="1" applyFont="1" applyBorder="1" applyAlignment="1">
      <alignment horizontal="center" vertical="center"/>
    </xf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65" fontId="5" fillId="0" borderId="10" xfId="0" applyNumberFormat="1" applyFont="1" applyBorder="1" applyAlignment="1">
      <alignment horizontal="center" vertical="center"/>
    </xf>
    <xf numFmtId="165" fontId="5" fillId="0" borderId="11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AppData/Local/Microsoft/Windows/Temporary%20Internet%20Files/Content.Outlook/E4EMGSL4/EQUIPOS%20DE%20METROLOGIA/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ngree.Duica/AppData/Local/Microsoft/Windows/Temporary%20Internet%20Files/Content.Outlook/E4EMGSL4/DEVUELTOS/EQUIPOS%20DE%20METROLOGIA/SDI/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riana.barahona/Configuraci&#243;n%20local/Archivos%20temporales%20de%20Internet/Content.Outlook/L8RKZZHD/FCT%20Y%20ANEXOS%20DEF/PRESUPUESTO%20TIQUETES%20141226%20def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DE NACIONAL"/>
      <sheetName val="Hoja1"/>
      <sheetName val="PROYECCIÓN TIQUETES 2015"/>
      <sheetName val="SEDE NACIONAL."/>
      <sheetName val="REGIONALES"/>
      <sheetName val="ESTADISTICAS 2014"/>
    </sheetNames>
    <sheetDataSet>
      <sheetData sheetId="0"/>
      <sheetData sheetId="1"/>
      <sheetData sheetId="2">
        <row r="463">
          <cell r="C463">
            <v>8923</v>
          </cell>
        </row>
      </sheetData>
      <sheetData sheetId="3"/>
      <sheetData sheetId="4">
        <row r="559">
          <cell r="L559">
            <v>6142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zoomScaleNormal="100" workbookViewId="0">
      <pane ySplit="2" topLeftCell="A3" activePane="bottomLeft" state="frozen"/>
      <selection pane="bottomLeft" activeCell="F47" sqref="F47"/>
    </sheetView>
  </sheetViews>
  <sheetFormatPr baseColWidth="10" defaultRowHeight="12.75" x14ac:dyDescent="0.2"/>
  <cols>
    <col min="1" max="1" width="43.5703125" style="1" bestFit="1" customWidth="1"/>
    <col min="2" max="2" width="29.7109375" style="12" customWidth="1"/>
    <col min="3" max="3" width="11.42578125" style="1"/>
    <col min="4" max="4" width="13.7109375" style="1" bestFit="1" customWidth="1"/>
    <col min="5" max="16384" width="11.42578125" style="1"/>
  </cols>
  <sheetData>
    <row r="1" spans="1:2" x14ac:dyDescent="0.2">
      <c r="A1" s="118" t="s">
        <v>0</v>
      </c>
      <c r="B1" s="118"/>
    </row>
    <row r="2" spans="1:2" ht="25.5" x14ac:dyDescent="0.2">
      <c r="A2" s="2" t="s">
        <v>1</v>
      </c>
      <c r="B2" s="3" t="s">
        <v>2</v>
      </c>
    </row>
    <row r="3" spans="1:2" x14ac:dyDescent="0.2">
      <c r="A3" s="4" t="s">
        <v>3</v>
      </c>
      <c r="B3" s="10">
        <v>6</v>
      </c>
    </row>
    <row r="4" spans="1:2" x14ac:dyDescent="0.2">
      <c r="A4" s="4" t="s">
        <v>4</v>
      </c>
      <c r="B4" s="10">
        <v>98</v>
      </c>
    </row>
    <row r="5" spans="1:2" x14ac:dyDescent="0.2">
      <c r="A5" s="4" t="s">
        <v>5</v>
      </c>
      <c r="B5" s="10">
        <v>175</v>
      </c>
    </row>
    <row r="6" spans="1:2" x14ac:dyDescent="0.2">
      <c r="A6" s="4" t="s">
        <v>6</v>
      </c>
      <c r="B6" s="10">
        <v>5</v>
      </c>
    </row>
    <row r="7" spans="1:2" x14ac:dyDescent="0.2">
      <c r="A7" s="4" t="s">
        <v>7</v>
      </c>
      <c r="B7" s="10">
        <v>390</v>
      </c>
    </row>
    <row r="8" spans="1:2" x14ac:dyDescent="0.2">
      <c r="A8" s="4" t="s">
        <v>8</v>
      </c>
      <c r="B8" s="10">
        <v>3</v>
      </c>
    </row>
    <row r="9" spans="1:2" x14ac:dyDescent="0.2">
      <c r="A9" s="4" t="s">
        <v>9</v>
      </c>
      <c r="B9" s="10">
        <v>115</v>
      </c>
    </row>
    <row r="10" spans="1:2" x14ac:dyDescent="0.2">
      <c r="A10" s="4" t="s">
        <v>10</v>
      </c>
      <c r="B10" s="10">
        <v>532</v>
      </c>
    </row>
    <row r="11" spans="1:2" x14ac:dyDescent="0.2">
      <c r="A11" s="4" t="s">
        <v>11</v>
      </c>
      <c r="B11" s="10">
        <v>365</v>
      </c>
    </row>
    <row r="12" spans="1:2" x14ac:dyDescent="0.2">
      <c r="A12" s="4" t="s">
        <v>12</v>
      </c>
      <c r="B12" s="10">
        <v>75</v>
      </c>
    </row>
    <row r="13" spans="1:2" x14ac:dyDescent="0.2">
      <c r="A13" s="4" t="s">
        <v>13</v>
      </c>
      <c r="B13" s="10">
        <v>621</v>
      </c>
    </row>
    <row r="14" spans="1:2" x14ac:dyDescent="0.2">
      <c r="A14" s="4" t="s">
        <v>14</v>
      </c>
      <c r="B14" s="10">
        <v>515</v>
      </c>
    </row>
    <row r="15" spans="1:2" x14ac:dyDescent="0.2">
      <c r="A15" s="4" t="s">
        <v>15</v>
      </c>
      <c r="B15" s="10">
        <v>150</v>
      </c>
    </row>
    <row r="16" spans="1:2" x14ac:dyDescent="0.2">
      <c r="A16" s="4" t="s">
        <v>16</v>
      </c>
      <c r="B16" s="10">
        <v>475</v>
      </c>
    </row>
    <row r="17" spans="1:2" x14ac:dyDescent="0.2">
      <c r="A17" s="4" t="s">
        <v>17</v>
      </c>
      <c r="B17" s="10">
        <v>7</v>
      </c>
    </row>
    <row r="18" spans="1:2" x14ac:dyDescent="0.2">
      <c r="A18" s="4" t="s">
        <v>18</v>
      </c>
      <c r="B18" s="10">
        <v>243</v>
      </c>
    </row>
    <row r="19" spans="1:2" x14ac:dyDescent="0.2">
      <c r="A19" s="4" t="s">
        <v>19</v>
      </c>
      <c r="B19" s="10">
        <v>63</v>
      </c>
    </row>
    <row r="20" spans="1:2" x14ac:dyDescent="0.2">
      <c r="A20" s="4" t="s">
        <v>20</v>
      </c>
      <c r="B20" s="10">
        <v>165</v>
      </c>
    </row>
    <row r="21" spans="1:2" x14ac:dyDescent="0.2">
      <c r="A21" s="4" t="s">
        <v>21</v>
      </c>
      <c r="B21" s="10">
        <v>18</v>
      </c>
    </row>
    <row r="22" spans="1:2" x14ac:dyDescent="0.2">
      <c r="A22" s="4" t="s">
        <v>22</v>
      </c>
      <c r="B22" s="10">
        <v>18</v>
      </c>
    </row>
    <row r="23" spans="1:2" x14ac:dyDescent="0.2">
      <c r="A23" s="4" t="s">
        <v>85</v>
      </c>
      <c r="B23" s="10">
        <v>26</v>
      </c>
    </row>
    <row r="24" spans="1:2" x14ac:dyDescent="0.2">
      <c r="A24" s="4" t="s">
        <v>23</v>
      </c>
      <c r="B24" s="10">
        <v>290</v>
      </c>
    </row>
    <row r="25" spans="1:2" x14ac:dyDescent="0.2">
      <c r="A25" s="4" t="s">
        <v>24</v>
      </c>
      <c r="B25" s="10">
        <v>426</v>
      </c>
    </row>
    <row r="26" spans="1:2" x14ac:dyDescent="0.2">
      <c r="A26" s="4" t="s">
        <v>25</v>
      </c>
      <c r="B26" s="10">
        <v>2</v>
      </c>
    </row>
    <row r="27" spans="1:2" x14ac:dyDescent="0.2">
      <c r="A27" s="4" t="s">
        <v>26</v>
      </c>
      <c r="B27" s="10">
        <v>5</v>
      </c>
    </row>
    <row r="28" spans="1:2" x14ac:dyDescent="0.2">
      <c r="A28" s="4" t="s">
        <v>27</v>
      </c>
      <c r="B28" s="10">
        <v>105</v>
      </c>
    </row>
    <row r="29" spans="1:2" x14ac:dyDescent="0.2">
      <c r="A29" s="4" t="s">
        <v>29</v>
      </c>
      <c r="B29" s="10">
        <v>290</v>
      </c>
    </row>
    <row r="30" spans="1:2" x14ac:dyDescent="0.2">
      <c r="A30" s="4" t="s">
        <v>30</v>
      </c>
      <c r="B30" s="10">
        <v>235</v>
      </c>
    </row>
    <row r="31" spans="1:2" x14ac:dyDescent="0.2">
      <c r="A31" s="4" t="s">
        <v>31</v>
      </c>
      <c r="B31" s="10">
        <v>6</v>
      </c>
    </row>
    <row r="32" spans="1:2" x14ac:dyDescent="0.2">
      <c r="A32" s="4" t="s">
        <v>32</v>
      </c>
      <c r="B32" s="10">
        <v>362</v>
      </c>
    </row>
    <row r="33" spans="1:2" x14ac:dyDescent="0.2">
      <c r="A33" s="4" t="s">
        <v>33</v>
      </c>
      <c r="B33" s="10">
        <v>390</v>
      </c>
    </row>
    <row r="34" spans="1:2" x14ac:dyDescent="0.2">
      <c r="A34" s="4" t="s">
        <v>34</v>
      </c>
      <c r="B34" s="10">
        <v>295</v>
      </c>
    </row>
    <row r="35" spans="1:2" x14ac:dyDescent="0.2">
      <c r="A35" s="4" t="s">
        <v>35</v>
      </c>
      <c r="B35" s="10">
        <v>96</v>
      </c>
    </row>
    <row r="36" spans="1:2" x14ac:dyDescent="0.2">
      <c r="A36" s="4" t="s">
        <v>36</v>
      </c>
      <c r="B36" s="10">
        <v>116</v>
      </c>
    </row>
    <row r="37" spans="1:2" x14ac:dyDescent="0.2">
      <c r="A37" s="4" t="s">
        <v>37</v>
      </c>
      <c r="B37" s="10">
        <v>165</v>
      </c>
    </row>
    <row r="38" spans="1:2" x14ac:dyDescent="0.2">
      <c r="A38" s="4" t="s">
        <v>38</v>
      </c>
      <c r="B38" s="10">
        <v>261</v>
      </c>
    </row>
    <row r="39" spans="1:2" x14ac:dyDescent="0.2">
      <c r="A39" s="4" t="s">
        <v>39</v>
      </c>
      <c r="B39" s="10">
        <v>295</v>
      </c>
    </row>
    <row r="40" spans="1:2" x14ac:dyDescent="0.2">
      <c r="A40" s="4" t="s">
        <v>40</v>
      </c>
      <c r="B40" s="10">
        <v>346</v>
      </c>
    </row>
    <row r="41" spans="1:2" x14ac:dyDescent="0.2">
      <c r="A41" s="4" t="s">
        <v>41</v>
      </c>
      <c r="B41" s="10">
        <v>265</v>
      </c>
    </row>
    <row r="42" spans="1:2" x14ac:dyDescent="0.2">
      <c r="A42" s="4" t="s">
        <v>42</v>
      </c>
      <c r="B42" s="10">
        <v>305</v>
      </c>
    </row>
    <row r="43" spans="1:2" x14ac:dyDescent="0.2">
      <c r="A43" s="4" t="s">
        <v>43</v>
      </c>
      <c r="B43" s="10">
        <v>8</v>
      </c>
    </row>
    <row r="44" spans="1:2" x14ac:dyDescent="0.2">
      <c r="A44" s="4" t="s">
        <v>44</v>
      </c>
      <c r="B44" s="10">
        <v>153</v>
      </c>
    </row>
    <row r="45" spans="1:2" x14ac:dyDescent="0.2">
      <c r="A45" s="4" t="s">
        <v>45</v>
      </c>
      <c r="B45" s="10">
        <v>62</v>
      </c>
    </row>
    <row r="46" spans="1:2" x14ac:dyDescent="0.2">
      <c r="A46" s="4" t="s">
        <v>46</v>
      </c>
      <c r="B46" s="10">
        <v>250</v>
      </c>
    </row>
    <row r="47" spans="1:2" x14ac:dyDescent="0.2">
      <c r="A47" s="4" t="s">
        <v>47</v>
      </c>
      <c r="B47" s="10">
        <f>43+63</f>
        <v>106</v>
      </c>
    </row>
    <row r="48" spans="1:2" x14ac:dyDescent="0.2">
      <c r="A48" s="4" t="s">
        <v>48</v>
      </c>
      <c r="B48" s="10">
        <v>189</v>
      </c>
    </row>
    <row r="49" spans="1:4" x14ac:dyDescent="0.2">
      <c r="A49" s="4" t="s">
        <v>49</v>
      </c>
      <c r="B49" s="10">
        <v>308</v>
      </c>
    </row>
    <row r="50" spans="1:4" x14ac:dyDescent="0.2">
      <c r="A50" s="4" t="s">
        <v>50</v>
      </c>
      <c r="B50" s="10">
        <v>30</v>
      </c>
    </row>
    <row r="51" spans="1:4" x14ac:dyDescent="0.2">
      <c r="A51" s="4" t="s">
        <v>51</v>
      </c>
      <c r="B51" s="10">
        <v>65</v>
      </c>
    </row>
    <row r="52" spans="1:4" x14ac:dyDescent="0.2">
      <c r="A52" s="4" t="s">
        <v>52</v>
      </c>
      <c r="B52" s="10">
        <v>45</v>
      </c>
    </row>
    <row r="53" spans="1:4" x14ac:dyDescent="0.2">
      <c r="A53" s="4" t="s">
        <v>53</v>
      </c>
      <c r="B53" s="10">
        <v>232</v>
      </c>
    </row>
    <row r="54" spans="1:4" x14ac:dyDescent="0.2">
      <c r="A54" s="4" t="s">
        <v>54</v>
      </c>
      <c r="B54" s="10">
        <v>8</v>
      </c>
    </row>
    <row r="55" spans="1:4" x14ac:dyDescent="0.2">
      <c r="A55" s="5" t="s">
        <v>55</v>
      </c>
      <c r="B55" s="11">
        <f>SUM(B3:B54)</f>
        <v>9776</v>
      </c>
      <c r="C55" s="7"/>
    </row>
    <row r="57" spans="1:4" ht="15" x14ac:dyDescent="0.2">
      <c r="B57" s="13">
        <f>+B55+[3]REGIONALES!L559</f>
        <v>15918</v>
      </c>
    </row>
    <row r="58" spans="1:4" x14ac:dyDescent="0.2">
      <c r="B58" s="12">
        <f>+'[3]PROYECCIÓN TIQUETES 2015'!C463</f>
        <v>8923</v>
      </c>
    </row>
    <row r="59" spans="1:4" x14ac:dyDescent="0.2">
      <c r="B59" s="14">
        <f>+B57-B58</f>
        <v>6995</v>
      </c>
    </row>
    <row r="61" spans="1:4" x14ac:dyDescent="0.2">
      <c r="D61" s="6"/>
    </row>
    <row r="62" spans="1:4" x14ac:dyDescent="0.2">
      <c r="D62" s="6"/>
    </row>
  </sheetData>
  <mergeCells count="1">
    <mergeCell ref="A1:B1"/>
  </mergeCells>
  <conditionalFormatting sqref="A1:A1048576">
    <cfRule type="duplicateValues" dxfId="3" priority="1"/>
  </conditionalFormatting>
  <pageMargins left="0.7" right="0.7" top="0.75" bottom="0.75" header="0.3" footer="0.3"/>
  <pageSetup scale="91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3"/>
  <sheetViews>
    <sheetView zoomScaleNormal="100" workbookViewId="0">
      <pane ySplit="2" topLeftCell="A9" activePane="bottomLeft" state="frozen"/>
      <selection pane="bottomLeft" activeCell="F14" sqref="F14"/>
    </sheetView>
  </sheetViews>
  <sheetFormatPr baseColWidth="10" defaultRowHeight="12.75" x14ac:dyDescent="0.2"/>
  <cols>
    <col min="1" max="1" width="43.5703125" style="1" bestFit="1" customWidth="1"/>
    <col min="2" max="2" width="29.7109375" style="12" customWidth="1"/>
    <col min="3" max="3" width="11.42578125" style="1"/>
    <col min="4" max="4" width="13.7109375" style="1" bestFit="1" customWidth="1"/>
    <col min="5" max="16384" width="11.42578125" style="1"/>
  </cols>
  <sheetData>
    <row r="1" spans="1:2" x14ac:dyDescent="0.2">
      <c r="A1" s="118" t="s">
        <v>0</v>
      </c>
      <c r="B1" s="118"/>
    </row>
    <row r="2" spans="1:2" ht="25.5" x14ac:dyDescent="0.2">
      <c r="A2" s="2" t="s">
        <v>1</v>
      </c>
      <c r="B2" s="3" t="s">
        <v>2</v>
      </c>
    </row>
    <row r="3" spans="1:2" x14ac:dyDescent="0.2">
      <c r="A3" s="4" t="s">
        <v>3</v>
      </c>
      <c r="B3" s="10">
        <v>3</v>
      </c>
    </row>
    <row r="4" spans="1:2" x14ac:dyDescent="0.2">
      <c r="A4" s="4" t="s">
        <v>4</v>
      </c>
      <c r="B4" s="10">
        <v>72</v>
      </c>
    </row>
    <row r="5" spans="1:2" x14ac:dyDescent="0.2">
      <c r="A5" s="4" t="s">
        <v>5</v>
      </c>
      <c r="B5" s="10">
        <v>132</v>
      </c>
    </row>
    <row r="6" spans="1:2" x14ac:dyDescent="0.2">
      <c r="A6" s="4" t="s">
        <v>6</v>
      </c>
      <c r="B6" s="10">
        <v>5</v>
      </c>
    </row>
    <row r="7" spans="1:2" x14ac:dyDescent="0.2">
      <c r="A7" s="4" t="s">
        <v>7</v>
      </c>
      <c r="B7" s="10">
        <v>280</v>
      </c>
    </row>
    <row r="8" spans="1:2" x14ac:dyDescent="0.2">
      <c r="A8" s="4" t="s">
        <v>8</v>
      </c>
      <c r="B8" s="10">
        <v>3</v>
      </c>
    </row>
    <row r="9" spans="1:2" x14ac:dyDescent="0.2">
      <c r="A9" s="4" t="s">
        <v>9</v>
      </c>
      <c r="B9" s="10">
        <v>84</v>
      </c>
    </row>
    <row r="10" spans="1:2" x14ac:dyDescent="0.2">
      <c r="A10" s="4" t="s">
        <v>10</v>
      </c>
      <c r="B10" s="10">
        <v>531</v>
      </c>
    </row>
    <row r="11" spans="1:2" x14ac:dyDescent="0.2">
      <c r="A11" s="4" t="s">
        <v>11</v>
      </c>
      <c r="B11" s="10">
        <v>345</v>
      </c>
    </row>
    <row r="12" spans="1:2" x14ac:dyDescent="0.2">
      <c r="A12" s="4" t="s">
        <v>12</v>
      </c>
      <c r="B12" s="10">
        <v>75</v>
      </c>
    </row>
    <row r="13" spans="1:2" x14ac:dyDescent="0.2">
      <c r="A13" s="4" t="s">
        <v>13</v>
      </c>
      <c r="B13" s="10">
        <v>521</v>
      </c>
    </row>
    <row r="14" spans="1:2" x14ac:dyDescent="0.2">
      <c r="A14" s="4" t="s">
        <v>14</v>
      </c>
      <c r="B14" s="10">
        <v>438</v>
      </c>
    </row>
    <row r="15" spans="1:2" x14ac:dyDescent="0.2">
      <c r="A15" s="4" t="s">
        <v>15</v>
      </c>
      <c r="B15" s="10">
        <v>150</v>
      </c>
    </row>
    <row r="16" spans="1:2" x14ac:dyDescent="0.2">
      <c r="A16" s="4" t="s">
        <v>16</v>
      </c>
      <c r="B16" s="10">
        <v>315</v>
      </c>
    </row>
    <row r="17" spans="1:2" x14ac:dyDescent="0.2">
      <c r="A17" s="4" t="s">
        <v>17</v>
      </c>
      <c r="B17" s="10">
        <v>7</v>
      </c>
    </row>
    <row r="18" spans="1:2" x14ac:dyDescent="0.2">
      <c r="A18" s="4" t="s">
        <v>18</v>
      </c>
      <c r="B18" s="10">
        <v>243</v>
      </c>
    </row>
    <row r="19" spans="1:2" x14ac:dyDescent="0.2">
      <c r="A19" s="4" t="s">
        <v>19</v>
      </c>
      <c r="B19" s="10">
        <v>63</v>
      </c>
    </row>
    <row r="20" spans="1:2" x14ac:dyDescent="0.2">
      <c r="A20" s="4" t="s">
        <v>20</v>
      </c>
      <c r="B20" s="10">
        <f>165+6</f>
        <v>171</v>
      </c>
    </row>
    <row r="21" spans="1:2" x14ac:dyDescent="0.2">
      <c r="A21" s="4" t="s">
        <v>21</v>
      </c>
      <c r="B21" s="10">
        <v>8</v>
      </c>
    </row>
    <row r="22" spans="1:2" x14ac:dyDescent="0.2">
      <c r="A22" s="4" t="s">
        <v>22</v>
      </c>
      <c r="B22" s="10">
        <v>6</v>
      </c>
    </row>
    <row r="23" spans="1:2" x14ac:dyDescent="0.2">
      <c r="A23" s="4" t="s">
        <v>23</v>
      </c>
      <c r="B23" s="10">
        <v>270</v>
      </c>
    </row>
    <row r="24" spans="1:2" x14ac:dyDescent="0.2">
      <c r="A24" s="4" t="s">
        <v>24</v>
      </c>
      <c r="B24" s="10">
        <v>506</v>
      </c>
    </row>
    <row r="25" spans="1:2" x14ac:dyDescent="0.2">
      <c r="A25" s="4" t="s">
        <v>25</v>
      </c>
      <c r="B25" s="10">
        <v>6</v>
      </c>
    </row>
    <row r="26" spans="1:2" x14ac:dyDescent="0.2">
      <c r="A26" s="4" t="s">
        <v>26</v>
      </c>
      <c r="B26" s="10">
        <v>10</v>
      </c>
    </row>
    <row r="27" spans="1:2" x14ac:dyDescent="0.2">
      <c r="A27" s="4" t="s">
        <v>27</v>
      </c>
      <c r="B27" s="10">
        <v>85</v>
      </c>
    </row>
    <row r="28" spans="1:2" x14ac:dyDescent="0.2">
      <c r="A28" s="4" t="s">
        <v>28</v>
      </c>
      <c r="B28" s="10">
        <v>63</v>
      </c>
    </row>
    <row r="29" spans="1:2" x14ac:dyDescent="0.2">
      <c r="A29" s="4" t="s">
        <v>29</v>
      </c>
      <c r="B29" s="10">
        <v>290</v>
      </c>
    </row>
    <row r="30" spans="1:2" x14ac:dyDescent="0.2">
      <c r="A30" s="4" t="s">
        <v>30</v>
      </c>
      <c r="B30" s="10">
        <v>235</v>
      </c>
    </row>
    <row r="31" spans="1:2" x14ac:dyDescent="0.2">
      <c r="A31" s="4" t="s">
        <v>31</v>
      </c>
      <c r="B31" s="10">
        <v>6</v>
      </c>
    </row>
    <row r="32" spans="1:2" x14ac:dyDescent="0.2">
      <c r="A32" s="4" t="s">
        <v>32</v>
      </c>
      <c r="B32" s="10">
        <v>261</v>
      </c>
    </row>
    <row r="33" spans="1:2" x14ac:dyDescent="0.2">
      <c r="A33" s="4" t="s">
        <v>33</v>
      </c>
      <c r="B33" s="10">
        <v>390</v>
      </c>
    </row>
    <row r="34" spans="1:2" x14ac:dyDescent="0.2">
      <c r="A34" s="4" t="s">
        <v>34</v>
      </c>
      <c r="B34" s="10">
        <v>295</v>
      </c>
    </row>
    <row r="35" spans="1:2" x14ac:dyDescent="0.2">
      <c r="A35" s="4" t="s">
        <v>35</v>
      </c>
      <c r="B35" s="10">
        <v>48</v>
      </c>
    </row>
    <row r="36" spans="1:2" x14ac:dyDescent="0.2">
      <c r="A36" s="4" t="s">
        <v>36</v>
      </c>
      <c r="B36" s="10">
        <v>116</v>
      </c>
    </row>
    <row r="37" spans="1:2" x14ac:dyDescent="0.2">
      <c r="A37" s="4" t="s">
        <v>37</v>
      </c>
      <c r="B37" s="10">
        <v>165</v>
      </c>
    </row>
    <row r="38" spans="1:2" x14ac:dyDescent="0.2">
      <c r="A38" s="4" t="s">
        <v>38</v>
      </c>
      <c r="B38" s="10">
        <v>261</v>
      </c>
    </row>
    <row r="39" spans="1:2" x14ac:dyDescent="0.2">
      <c r="A39" s="4" t="s">
        <v>39</v>
      </c>
      <c r="B39" s="10">
        <v>265</v>
      </c>
    </row>
    <row r="40" spans="1:2" x14ac:dyDescent="0.2">
      <c r="A40" s="4" t="s">
        <v>40</v>
      </c>
      <c r="B40" s="10">
        <v>346</v>
      </c>
    </row>
    <row r="41" spans="1:2" x14ac:dyDescent="0.2">
      <c r="A41" s="4" t="s">
        <v>41</v>
      </c>
      <c r="B41" s="10">
        <v>168</v>
      </c>
    </row>
    <row r="42" spans="1:2" x14ac:dyDescent="0.2">
      <c r="A42" s="4" t="s">
        <v>42</v>
      </c>
      <c r="B42" s="10">
        <v>390</v>
      </c>
    </row>
    <row r="43" spans="1:2" x14ac:dyDescent="0.2">
      <c r="A43" s="4" t="s">
        <v>43</v>
      </c>
      <c r="B43" s="10">
        <v>8</v>
      </c>
    </row>
    <row r="44" spans="1:2" x14ac:dyDescent="0.2">
      <c r="A44" s="4" t="s">
        <v>44</v>
      </c>
      <c r="B44" s="10">
        <v>153</v>
      </c>
    </row>
    <row r="45" spans="1:2" x14ac:dyDescent="0.2">
      <c r="A45" s="4" t="s">
        <v>45</v>
      </c>
      <c r="B45" s="10">
        <v>62</v>
      </c>
    </row>
    <row r="46" spans="1:2" x14ac:dyDescent="0.2">
      <c r="A46" s="4" t="s">
        <v>46</v>
      </c>
      <c r="B46" s="10">
        <v>260</v>
      </c>
    </row>
    <row r="47" spans="1:2" x14ac:dyDescent="0.2">
      <c r="A47" s="4" t="s">
        <v>47</v>
      </c>
      <c r="B47" s="10">
        <v>43</v>
      </c>
    </row>
    <row r="48" spans="1:2" x14ac:dyDescent="0.2">
      <c r="A48" s="4" t="s">
        <v>48</v>
      </c>
      <c r="B48" s="10">
        <v>191</v>
      </c>
    </row>
    <row r="49" spans="1:6" x14ac:dyDescent="0.2">
      <c r="A49" s="4" t="s">
        <v>49</v>
      </c>
      <c r="B49" s="10">
        <v>308</v>
      </c>
    </row>
    <row r="50" spans="1:6" x14ac:dyDescent="0.2">
      <c r="A50" s="4" t="s">
        <v>50</v>
      </c>
      <c r="B50" s="10">
        <v>30</v>
      </c>
    </row>
    <row r="51" spans="1:6" x14ac:dyDescent="0.2">
      <c r="A51" s="4" t="s">
        <v>51</v>
      </c>
      <c r="B51" s="10">
        <v>65</v>
      </c>
    </row>
    <row r="52" spans="1:6" x14ac:dyDescent="0.2">
      <c r="A52" s="4" t="s">
        <v>52</v>
      </c>
      <c r="B52" s="10">
        <v>45</v>
      </c>
    </row>
    <row r="53" spans="1:6" x14ac:dyDescent="0.2">
      <c r="A53" s="4" t="s">
        <v>53</v>
      </c>
      <c r="B53" s="10">
        <v>122</v>
      </c>
    </row>
    <row r="54" spans="1:6" x14ac:dyDescent="0.2">
      <c r="A54" s="4" t="s">
        <v>54</v>
      </c>
      <c r="B54" s="10">
        <v>8</v>
      </c>
    </row>
    <row r="55" spans="1:6" x14ac:dyDescent="0.2">
      <c r="A55" s="5" t="s">
        <v>55</v>
      </c>
      <c r="B55" s="11">
        <f>SUM(B3:B54)</f>
        <v>8923</v>
      </c>
    </row>
    <row r="57" spans="1:6" ht="15" x14ac:dyDescent="0.2">
      <c r="B57" s="13">
        <f>+B55+[3]REGIONALES!L559</f>
        <v>15065</v>
      </c>
    </row>
    <row r="58" spans="1:6" x14ac:dyDescent="0.2">
      <c r="B58" s="12">
        <f>+'[3]PROYECCIÓN TIQUETES 2015'!C463</f>
        <v>8923</v>
      </c>
    </row>
    <row r="59" spans="1:6" x14ac:dyDescent="0.2">
      <c r="B59" s="14">
        <f>+B57-B58</f>
        <v>6142</v>
      </c>
    </row>
    <row r="61" spans="1:6" x14ac:dyDescent="0.2">
      <c r="D61" s="6"/>
      <c r="E61" s="7"/>
    </row>
    <row r="62" spans="1:6" x14ac:dyDescent="0.2">
      <c r="D62" s="6"/>
    </row>
    <row r="63" spans="1:6" x14ac:dyDescent="0.2">
      <c r="E63" s="8"/>
      <c r="F63" s="9"/>
    </row>
  </sheetData>
  <mergeCells count="1">
    <mergeCell ref="A1:B1"/>
  </mergeCells>
  <conditionalFormatting sqref="A1:A1048576">
    <cfRule type="duplicateValues" dxfId="2" priority="1"/>
  </conditionalFormatting>
  <pageMargins left="0.7" right="0.7" top="0.75" bottom="0.75" header="0.3" footer="0.3"/>
  <pageSetup scale="91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5"/>
  <sheetViews>
    <sheetView showGridLines="0" topLeftCell="K1" zoomScale="50" zoomScaleNormal="50" workbookViewId="0">
      <selection sqref="A1:C1048576"/>
    </sheetView>
  </sheetViews>
  <sheetFormatPr baseColWidth="10" defaultRowHeight="20.25" x14ac:dyDescent="0.3"/>
  <cols>
    <col min="1" max="1" width="42.28515625" style="15" hidden="1" customWidth="1"/>
    <col min="2" max="2" width="78.28515625" style="15" hidden="1" customWidth="1"/>
    <col min="3" max="3" width="22.85546875" style="15" hidden="1" customWidth="1"/>
    <col min="4" max="4" width="21.42578125" style="15" hidden="1" customWidth="1"/>
    <col min="5" max="5" width="20.28515625" style="15" hidden="1" customWidth="1"/>
    <col min="6" max="6" width="33.5703125" style="17" hidden="1" customWidth="1"/>
    <col min="7" max="7" width="33" style="15" hidden="1" customWidth="1"/>
    <col min="8" max="8" width="95.85546875" style="15" hidden="1" customWidth="1"/>
    <col min="9" max="9" width="5.5703125" style="15" hidden="1" customWidth="1"/>
    <col min="10" max="10" width="41.140625" style="15" hidden="1" customWidth="1"/>
    <col min="11" max="11" width="79" style="15" customWidth="1"/>
    <col min="12" max="12" width="44.5703125" style="15" customWidth="1"/>
    <col min="13" max="13" width="38" style="15" customWidth="1"/>
    <col min="14" max="15" width="11.42578125" style="15"/>
    <col min="16" max="16" width="29" style="15" bestFit="1" customWidth="1"/>
    <col min="17" max="16384" width="11.42578125" style="15"/>
  </cols>
  <sheetData>
    <row r="1" spans="1:16" x14ac:dyDescent="0.3">
      <c r="B1" s="154" t="s">
        <v>56</v>
      </c>
      <c r="C1" s="154"/>
      <c r="D1" s="154"/>
      <c r="E1" s="154"/>
      <c r="F1" s="154"/>
      <c r="G1" s="154"/>
    </row>
    <row r="2" spans="1:16" x14ac:dyDescent="0.3">
      <c r="B2" s="154"/>
      <c r="C2" s="154"/>
      <c r="D2" s="154"/>
      <c r="E2" s="154"/>
      <c r="F2" s="154"/>
      <c r="G2" s="154"/>
    </row>
    <row r="3" spans="1:16" x14ac:dyDescent="0.3">
      <c r="B3" s="154"/>
      <c r="C3" s="154"/>
      <c r="D3" s="154"/>
      <c r="E3" s="154"/>
      <c r="F3" s="154"/>
      <c r="G3" s="154"/>
      <c r="J3" s="155" t="s">
        <v>57</v>
      </c>
      <c r="K3" s="155"/>
      <c r="L3" s="155"/>
    </row>
    <row r="4" spans="1:16" x14ac:dyDescent="0.3">
      <c r="A4" s="16" t="s">
        <v>58</v>
      </c>
    </row>
    <row r="5" spans="1:16" ht="97.5" customHeight="1" x14ac:dyDescent="0.3">
      <c r="B5" s="18" t="s">
        <v>59</v>
      </c>
      <c r="C5" s="18" t="s">
        <v>60</v>
      </c>
      <c r="D5" s="19" t="s">
        <v>61</v>
      </c>
      <c r="E5" s="19" t="s">
        <v>62</v>
      </c>
      <c r="F5" s="20" t="s">
        <v>63</v>
      </c>
      <c r="G5" s="19" t="s">
        <v>64</v>
      </c>
      <c r="J5" s="21" t="s">
        <v>65</v>
      </c>
      <c r="K5" s="21" t="str">
        <f>+B5</f>
        <v>RUTA</v>
      </c>
      <c r="L5" s="21" t="str">
        <f>+C5</f>
        <v>CANTIDAD DE TIQUETES</v>
      </c>
      <c r="P5" s="15">
        <v>9776</v>
      </c>
    </row>
    <row r="6" spans="1:16" x14ac:dyDescent="0.3">
      <c r="B6" s="22" t="s">
        <v>11</v>
      </c>
      <c r="C6" s="23">
        <v>130</v>
      </c>
      <c r="D6" s="131" t="s">
        <v>66</v>
      </c>
      <c r="E6" s="131" t="s">
        <v>67</v>
      </c>
      <c r="F6" s="151" t="s">
        <v>67</v>
      </c>
      <c r="G6" s="131" t="s">
        <v>68</v>
      </c>
      <c r="H6" s="15" t="str">
        <f>+PROPER(B6)</f>
        <v>Bogotá-Bucaramanga-Bogotá</v>
      </c>
      <c r="J6" s="156" t="s">
        <v>69</v>
      </c>
      <c r="K6" s="22" t="str">
        <f>+B6</f>
        <v>Bogotá-Bucaramanga-Bogotá</v>
      </c>
      <c r="L6" s="23">
        <v>130</v>
      </c>
    </row>
    <row r="7" spans="1:16" x14ac:dyDescent="0.3">
      <c r="B7" s="22" t="s">
        <v>70</v>
      </c>
      <c r="C7" s="23">
        <v>50</v>
      </c>
      <c r="D7" s="132"/>
      <c r="E7" s="132"/>
      <c r="F7" s="152"/>
      <c r="G7" s="132"/>
      <c r="H7" s="15" t="str">
        <f t="shared" ref="H7:H12" si="0">+PROPER(B7)</f>
        <v>Medellin-Bucaramanga-Medellin</v>
      </c>
      <c r="J7" s="156"/>
      <c r="K7" s="22" t="str">
        <f t="shared" ref="K7:K12" si="1">+B7</f>
        <v>Medellin-Bucaramanga-Medellin</v>
      </c>
      <c r="L7" s="23">
        <v>50</v>
      </c>
    </row>
    <row r="8" spans="1:16" x14ac:dyDescent="0.3">
      <c r="B8" s="22" t="s">
        <v>71</v>
      </c>
      <c r="C8" s="23">
        <v>10</v>
      </c>
      <c r="D8" s="132"/>
      <c r="E8" s="132"/>
      <c r="F8" s="152"/>
      <c r="G8" s="132"/>
      <c r="H8" s="15" t="str">
        <f t="shared" si="0"/>
        <v>Bucaramanga- Cali-Bucaramanga</v>
      </c>
      <c r="J8" s="156"/>
      <c r="K8" s="22" t="str">
        <f t="shared" si="1"/>
        <v>Bucaramanga- Cali-Bucaramanga</v>
      </c>
      <c r="L8" s="23">
        <v>10</v>
      </c>
    </row>
    <row r="9" spans="1:16" x14ac:dyDescent="0.3">
      <c r="B9" s="22" t="s">
        <v>72</v>
      </c>
      <c r="C9" s="23">
        <v>10</v>
      </c>
      <c r="D9" s="132"/>
      <c r="E9" s="132" t="s">
        <v>66</v>
      </c>
      <c r="F9" s="152" t="s">
        <v>66</v>
      </c>
      <c r="G9" s="132" t="s">
        <v>73</v>
      </c>
      <c r="H9" s="15" t="str">
        <f t="shared" si="0"/>
        <v>Bucaramanga-Cucuta-Bucaramanga</v>
      </c>
      <c r="J9" s="156"/>
      <c r="K9" s="22" t="str">
        <f t="shared" si="1"/>
        <v>Bucaramanga-Cucuta-Bucaramanga</v>
      </c>
      <c r="L9" s="23">
        <v>10</v>
      </c>
    </row>
    <row r="10" spans="1:16" x14ac:dyDescent="0.3">
      <c r="B10" s="22" t="s">
        <v>74</v>
      </c>
      <c r="C10" s="23">
        <v>10</v>
      </c>
      <c r="D10" s="132"/>
      <c r="E10" s="132"/>
      <c r="F10" s="152"/>
      <c r="G10" s="132"/>
      <c r="H10" s="15" t="str">
        <f t="shared" si="0"/>
        <v>Bucaramanga -Cartagena- Bucaramanga</v>
      </c>
      <c r="J10" s="156"/>
      <c r="K10" s="22" t="str">
        <f t="shared" si="1"/>
        <v>Bucaramanga -Cartagena- Bucaramanga</v>
      </c>
      <c r="L10" s="23">
        <v>10</v>
      </c>
    </row>
    <row r="11" spans="1:16" x14ac:dyDescent="0.3">
      <c r="B11" s="24" t="s">
        <v>75</v>
      </c>
      <c r="C11" s="25">
        <v>2</v>
      </c>
      <c r="D11" s="132"/>
      <c r="E11" s="132"/>
      <c r="F11" s="152"/>
      <c r="G11" s="132"/>
      <c r="H11" s="15" t="str">
        <f t="shared" si="0"/>
        <v>Bucaramanga-Pasto-Bucaramanga</v>
      </c>
      <c r="J11" s="156"/>
      <c r="K11" s="22" t="str">
        <f t="shared" si="1"/>
        <v>Bucaramanga-Pasto-Bucaramanga</v>
      </c>
      <c r="L11" s="25">
        <v>2</v>
      </c>
    </row>
    <row r="12" spans="1:16" x14ac:dyDescent="0.3">
      <c r="B12" s="24" t="s">
        <v>76</v>
      </c>
      <c r="C12" s="25">
        <v>10</v>
      </c>
      <c r="D12" s="133"/>
      <c r="E12" s="133"/>
      <c r="F12" s="153"/>
      <c r="G12" s="133"/>
      <c r="H12" s="15" t="str">
        <f t="shared" si="0"/>
        <v>Bucaramanga-Pereira-Bucaramanga</v>
      </c>
      <c r="J12" s="156"/>
      <c r="K12" s="22" t="str">
        <f t="shared" si="1"/>
        <v>Bucaramanga-Pereira-Bucaramanga</v>
      </c>
      <c r="L12" s="25">
        <v>10</v>
      </c>
    </row>
    <row r="13" spans="1:16" ht="26.25" x14ac:dyDescent="0.4">
      <c r="B13" s="26"/>
      <c r="C13" s="15">
        <f>SUM(C6:C12)</f>
        <v>222</v>
      </c>
      <c r="J13" s="156"/>
      <c r="K13" s="27" t="s">
        <v>77</v>
      </c>
      <c r="L13" s="27">
        <f>SUM(L6:L12)</f>
        <v>222</v>
      </c>
      <c r="M13" s="28"/>
      <c r="P13" s="29">
        <f>+L13+L29+L42+L67+L80+L90+L104+L115+L141+L174+L184+L195+L217+L254+L269+L282+L296+L307+L327+L342+L364+L404+L419+L432+L446+L455+L466+L485+L493+L500+L535</f>
        <v>5845</v>
      </c>
    </row>
    <row r="14" spans="1:16" x14ac:dyDescent="0.3">
      <c r="A14" s="30" t="s">
        <v>78</v>
      </c>
      <c r="K14" s="24"/>
      <c r="L14" s="25"/>
      <c r="M14" s="28"/>
    </row>
    <row r="15" spans="1:16" ht="96.75" customHeight="1" x14ac:dyDescent="0.3">
      <c r="B15" s="18" t="s">
        <v>59</v>
      </c>
      <c r="C15" s="18" t="s">
        <v>60</v>
      </c>
      <c r="D15" s="19" t="s">
        <v>61</v>
      </c>
      <c r="E15" s="19" t="s">
        <v>62</v>
      </c>
      <c r="F15" s="20" t="s">
        <v>63</v>
      </c>
      <c r="G15" s="19" t="s">
        <v>64</v>
      </c>
      <c r="J15" s="21" t="s">
        <v>65</v>
      </c>
      <c r="K15" s="21" t="str">
        <f>+B15</f>
        <v>RUTA</v>
      </c>
      <c r="L15" s="21" t="str">
        <f>+C15</f>
        <v>CANTIDAD DE TIQUETES</v>
      </c>
      <c r="M15" s="28"/>
      <c r="P15" s="28"/>
    </row>
    <row r="16" spans="1:16" ht="30" customHeight="1" x14ac:dyDescent="0.3">
      <c r="B16" s="32" t="s">
        <v>79</v>
      </c>
      <c r="C16" s="23">
        <v>32</v>
      </c>
      <c r="D16" s="131" t="s">
        <v>80</v>
      </c>
      <c r="E16" s="131" t="s">
        <v>81</v>
      </c>
      <c r="F16" s="151">
        <v>42004</v>
      </c>
      <c r="G16" s="131" t="s">
        <v>68</v>
      </c>
      <c r="H16" s="15" t="str">
        <f t="shared" ref="H16:H28" si="2">+PROPER(B16)</f>
        <v>Inirida-Bogotá</v>
      </c>
      <c r="J16" s="119" t="s">
        <v>82</v>
      </c>
      <c r="K16" s="32" t="str">
        <f>+B16</f>
        <v>Inirida-Bogotá</v>
      </c>
      <c r="L16" s="23">
        <v>32</v>
      </c>
    </row>
    <row r="17" spans="1:16" x14ac:dyDescent="0.3">
      <c r="B17" s="32" t="s">
        <v>83</v>
      </c>
      <c r="C17" s="23">
        <v>3</v>
      </c>
      <c r="D17" s="132"/>
      <c r="E17" s="132"/>
      <c r="F17" s="152"/>
      <c r="G17" s="132"/>
      <c r="H17" s="15" t="str">
        <f t="shared" si="2"/>
        <v>Bogotá-Bucaramanga</v>
      </c>
      <c r="J17" s="119"/>
      <c r="K17" s="32" t="str">
        <f t="shared" ref="K17:K28" si="3">+B17</f>
        <v>Bogotá-Bucaramanga</v>
      </c>
      <c r="L17" s="23">
        <v>3</v>
      </c>
    </row>
    <row r="18" spans="1:16" x14ac:dyDescent="0.3">
      <c r="B18" s="32" t="s">
        <v>84</v>
      </c>
      <c r="C18" s="23">
        <v>18</v>
      </c>
      <c r="D18" s="132"/>
      <c r="E18" s="132"/>
      <c r="F18" s="152"/>
      <c r="G18" s="132"/>
      <c r="H18" s="15" t="str">
        <f t="shared" si="2"/>
        <v>Bogotá-Inirida</v>
      </c>
      <c r="J18" s="119"/>
      <c r="K18" s="32" t="str">
        <f t="shared" si="3"/>
        <v>Bogotá-Inirida</v>
      </c>
      <c r="L18" s="23">
        <v>18</v>
      </c>
    </row>
    <row r="19" spans="1:16" ht="22.5" customHeight="1" x14ac:dyDescent="0.3">
      <c r="B19" s="32" t="s">
        <v>85</v>
      </c>
      <c r="C19" s="23">
        <v>1</v>
      </c>
      <c r="D19" s="132"/>
      <c r="E19" s="132" t="s">
        <v>66</v>
      </c>
      <c r="F19" s="152" t="s">
        <v>66</v>
      </c>
      <c r="G19" s="132" t="s">
        <v>73</v>
      </c>
      <c r="H19" s="15" t="str">
        <f t="shared" si="2"/>
        <v>Bogotá-Leticia</v>
      </c>
      <c r="J19" s="119"/>
      <c r="K19" s="32" t="str">
        <f t="shared" si="3"/>
        <v>Bogotá-Leticia</v>
      </c>
      <c r="L19" s="23">
        <v>1</v>
      </c>
      <c r="P19" s="15">
        <f>+L13+L29+L42+L67+L80+L90+L104+L115+L141+L174+L184+L195+L217+L254+L269+L282+L296+L307+L327+L342+L364+L404+L419+L432+L446+L455+L466+L493+L535+L500</f>
        <v>5744</v>
      </c>
    </row>
    <row r="20" spans="1:16" x14ac:dyDescent="0.3">
      <c r="B20" s="32" t="s">
        <v>86</v>
      </c>
      <c r="C20" s="23">
        <v>1</v>
      </c>
      <c r="D20" s="132"/>
      <c r="E20" s="132"/>
      <c r="F20" s="152"/>
      <c r="G20" s="132"/>
      <c r="H20" s="15" t="str">
        <f t="shared" si="2"/>
        <v>Inirida - Leticia -Bogotá</v>
      </c>
      <c r="J20" s="119"/>
      <c r="K20" s="32" t="str">
        <f t="shared" si="3"/>
        <v>Inirida - Leticia -Bogotá</v>
      </c>
      <c r="L20" s="23">
        <v>1</v>
      </c>
    </row>
    <row r="21" spans="1:16" x14ac:dyDescent="0.3">
      <c r="B21" s="32" t="s">
        <v>87</v>
      </c>
      <c r="C21" s="23">
        <v>6</v>
      </c>
      <c r="D21" s="132"/>
      <c r="E21" s="132"/>
      <c r="F21" s="152"/>
      <c r="G21" s="132"/>
      <c r="H21" s="15" t="str">
        <f t="shared" si="2"/>
        <v>Inirida- Medellin- Inirida</v>
      </c>
      <c r="J21" s="119"/>
      <c r="K21" s="32" t="str">
        <f t="shared" si="3"/>
        <v>Inirida- Medellin- Inirida</v>
      </c>
      <c r="L21" s="23">
        <v>6</v>
      </c>
    </row>
    <row r="22" spans="1:16" x14ac:dyDescent="0.3">
      <c r="B22" s="32" t="s">
        <v>88</v>
      </c>
      <c r="C22" s="23">
        <v>1</v>
      </c>
      <c r="D22" s="132"/>
      <c r="E22" s="132"/>
      <c r="F22" s="152"/>
      <c r="G22" s="132"/>
      <c r="H22" s="15" t="str">
        <f t="shared" si="2"/>
        <v>Inirida-Pasto- Inirida</v>
      </c>
      <c r="J22" s="119"/>
      <c r="K22" s="32" t="str">
        <f t="shared" si="3"/>
        <v>Inirida-Pasto- Inirida</v>
      </c>
      <c r="L22" s="23">
        <v>1</v>
      </c>
    </row>
    <row r="23" spans="1:16" x14ac:dyDescent="0.3">
      <c r="B23" s="32" t="s">
        <v>89</v>
      </c>
      <c r="C23" s="23">
        <v>1</v>
      </c>
      <c r="D23" s="132"/>
      <c r="E23" s="132"/>
      <c r="F23" s="152"/>
      <c r="G23" s="132"/>
      <c r="H23" s="15" t="str">
        <f t="shared" si="2"/>
        <v>Inirida- Pasto-Bogotá-Inirida</v>
      </c>
      <c r="J23" s="119"/>
      <c r="K23" s="32" t="str">
        <f t="shared" si="3"/>
        <v>Inirida- Pasto-Bogotá-Inirida</v>
      </c>
      <c r="L23" s="23">
        <v>1</v>
      </c>
    </row>
    <row r="24" spans="1:16" ht="26.25" customHeight="1" x14ac:dyDescent="0.3">
      <c r="B24" s="32" t="s">
        <v>90</v>
      </c>
      <c r="C24" s="23">
        <v>1</v>
      </c>
      <c r="D24" s="132"/>
      <c r="E24" s="132"/>
      <c r="F24" s="152"/>
      <c r="G24" s="132"/>
      <c r="H24" s="15" t="str">
        <f t="shared" si="2"/>
        <v>Inirida - Bogotá-Riohacha-Inirida</v>
      </c>
      <c r="J24" s="119"/>
      <c r="K24" s="32" t="str">
        <f t="shared" si="3"/>
        <v>Inirida - Bogotá-Riohacha-Inirida</v>
      </c>
      <c r="L24" s="23">
        <v>1</v>
      </c>
    </row>
    <row r="25" spans="1:16" x14ac:dyDescent="0.3">
      <c r="B25" s="32" t="s">
        <v>91</v>
      </c>
      <c r="C25" s="23">
        <v>1</v>
      </c>
      <c r="D25" s="132"/>
      <c r="E25" s="132"/>
      <c r="F25" s="152"/>
      <c r="G25" s="132"/>
      <c r="H25" s="15" t="str">
        <f t="shared" si="2"/>
        <v>Inirida- Riohacha- Bogotá</v>
      </c>
      <c r="J25" s="119"/>
      <c r="K25" s="32" t="str">
        <f t="shared" si="3"/>
        <v>Inirida- Riohacha- Bogotá</v>
      </c>
      <c r="L25" s="23">
        <v>1</v>
      </c>
    </row>
    <row r="26" spans="1:16" x14ac:dyDescent="0.3">
      <c r="B26" s="32" t="s">
        <v>92</v>
      </c>
      <c r="C26" s="23">
        <v>2</v>
      </c>
      <c r="D26" s="132"/>
      <c r="E26" s="132"/>
      <c r="F26" s="152"/>
      <c r="G26" s="132"/>
      <c r="H26" s="15" t="str">
        <f t="shared" si="2"/>
        <v>Inirida-Bucaramanga-Bogotá</v>
      </c>
      <c r="J26" s="119"/>
      <c r="K26" s="32" t="str">
        <f t="shared" si="3"/>
        <v>Inirida-Bucaramanga-Bogotá</v>
      </c>
      <c r="L26" s="23">
        <v>2</v>
      </c>
    </row>
    <row r="27" spans="1:16" ht="22.5" customHeight="1" x14ac:dyDescent="0.3">
      <c r="B27" s="33" t="s">
        <v>93</v>
      </c>
      <c r="C27" s="34">
        <v>4</v>
      </c>
      <c r="D27" s="132"/>
      <c r="E27" s="132"/>
      <c r="F27" s="152"/>
      <c r="G27" s="132"/>
      <c r="H27" s="15" t="str">
        <f t="shared" si="2"/>
        <v>Inirida - Medellin-Bogotá-Inirida</v>
      </c>
      <c r="J27" s="119"/>
      <c r="K27" s="32" t="str">
        <f t="shared" si="3"/>
        <v>Inirida - Medellin-Bogotá-Inirida</v>
      </c>
      <c r="L27" s="34">
        <v>4</v>
      </c>
    </row>
    <row r="28" spans="1:16" x14ac:dyDescent="0.3">
      <c r="B28" s="32" t="s">
        <v>94</v>
      </c>
      <c r="C28" s="34">
        <v>12</v>
      </c>
      <c r="D28" s="133"/>
      <c r="E28" s="133"/>
      <c r="F28" s="153"/>
      <c r="G28" s="133"/>
      <c r="H28" s="15" t="str">
        <f t="shared" si="2"/>
        <v>Villavicencio-Inirida</v>
      </c>
      <c r="J28" s="119"/>
      <c r="K28" s="32" t="str">
        <f t="shared" si="3"/>
        <v>Villavicencio-Inirida</v>
      </c>
      <c r="L28" s="34">
        <v>12</v>
      </c>
    </row>
    <row r="29" spans="1:16" x14ac:dyDescent="0.3">
      <c r="B29" s="35"/>
      <c r="C29" s="36">
        <f>SUM(C16:C28)</f>
        <v>83</v>
      </c>
      <c r="J29" s="119"/>
      <c r="K29" s="27" t="s">
        <v>77</v>
      </c>
      <c r="L29" s="27">
        <f>SUM(L16:L28)</f>
        <v>83</v>
      </c>
    </row>
    <row r="30" spans="1:16" x14ac:dyDescent="0.3">
      <c r="A30" s="37" t="s">
        <v>95</v>
      </c>
      <c r="K30" s="32"/>
      <c r="L30" s="32"/>
    </row>
    <row r="31" spans="1:16" ht="103.5" customHeight="1" x14ac:dyDescent="0.3">
      <c r="B31" s="18" t="s">
        <v>59</v>
      </c>
      <c r="C31" s="18" t="s">
        <v>60</v>
      </c>
      <c r="D31" s="19" t="s">
        <v>61</v>
      </c>
      <c r="E31" s="19" t="s">
        <v>62</v>
      </c>
      <c r="F31" s="20" t="s">
        <v>63</v>
      </c>
      <c r="G31" s="19" t="s">
        <v>64</v>
      </c>
      <c r="J31" s="21" t="s">
        <v>65</v>
      </c>
      <c r="K31" s="21" t="str">
        <f>+B31</f>
        <v>RUTA</v>
      </c>
      <c r="L31" s="21" t="str">
        <f>+C31</f>
        <v>CANTIDAD DE TIQUETES</v>
      </c>
    </row>
    <row r="32" spans="1:16" x14ac:dyDescent="0.3">
      <c r="B32" s="4" t="s">
        <v>96</v>
      </c>
      <c r="C32" s="32">
        <v>60</v>
      </c>
      <c r="D32" s="131" t="s">
        <v>80</v>
      </c>
      <c r="E32" s="131" t="s">
        <v>97</v>
      </c>
      <c r="F32" s="151">
        <v>42004</v>
      </c>
      <c r="G32" s="131" t="s">
        <v>68</v>
      </c>
      <c r="H32" s="15" t="str">
        <f t="shared" ref="H32:H41" si="4">+PROPER(B32)</f>
        <v>Arauca - Bogotá</v>
      </c>
      <c r="J32" s="119" t="s">
        <v>98</v>
      </c>
      <c r="K32" s="32" t="str">
        <f>+B32</f>
        <v>Arauca - Bogotá</v>
      </c>
      <c r="L32" s="32">
        <f>+C32</f>
        <v>60</v>
      </c>
    </row>
    <row r="33" spans="2:12" x14ac:dyDescent="0.3">
      <c r="B33" s="32" t="s">
        <v>99</v>
      </c>
      <c r="C33" s="32">
        <v>60</v>
      </c>
      <c r="D33" s="132"/>
      <c r="E33" s="132"/>
      <c r="F33" s="152"/>
      <c r="G33" s="132"/>
      <c r="H33" s="15" t="str">
        <f t="shared" si="4"/>
        <v>Bogotá - Arauca</v>
      </c>
      <c r="J33" s="119"/>
      <c r="K33" s="32" t="str">
        <f t="shared" ref="K33:L41" si="5">+B33</f>
        <v>Bogotá - Arauca</v>
      </c>
      <c r="L33" s="32">
        <f t="shared" si="5"/>
        <v>60</v>
      </c>
    </row>
    <row r="34" spans="2:12" x14ac:dyDescent="0.3">
      <c r="B34" s="32" t="s">
        <v>100</v>
      </c>
      <c r="C34" s="32">
        <v>10</v>
      </c>
      <c r="D34" s="132"/>
      <c r="E34" s="132"/>
      <c r="F34" s="152"/>
      <c r="G34" s="132"/>
      <c r="H34" s="15" t="str">
        <f t="shared" si="4"/>
        <v>Bogotá - Villavicencio</v>
      </c>
      <c r="J34" s="119"/>
      <c r="K34" s="32" t="str">
        <f t="shared" si="5"/>
        <v>Bogotá - Villavicencio</v>
      </c>
      <c r="L34" s="32">
        <f t="shared" si="5"/>
        <v>10</v>
      </c>
    </row>
    <row r="35" spans="2:12" x14ac:dyDescent="0.3">
      <c r="B35" s="38" t="s">
        <v>101</v>
      </c>
      <c r="C35" s="32">
        <v>10</v>
      </c>
      <c r="D35" s="132"/>
      <c r="E35" s="132" t="s">
        <v>66</v>
      </c>
      <c r="F35" s="152" t="s">
        <v>66</v>
      </c>
      <c r="G35" s="132" t="s">
        <v>73</v>
      </c>
      <c r="H35" s="15" t="str">
        <f t="shared" si="4"/>
        <v>Villavicencio - Bogotá</v>
      </c>
      <c r="J35" s="119"/>
      <c r="K35" s="33" t="str">
        <f t="shared" si="5"/>
        <v>Villavicencio - Bogotá</v>
      </c>
      <c r="L35" s="32">
        <f t="shared" si="5"/>
        <v>10</v>
      </c>
    </row>
    <row r="36" spans="2:12" x14ac:dyDescent="0.3">
      <c r="B36" s="32" t="s">
        <v>102</v>
      </c>
      <c r="C36" s="32">
        <v>5</v>
      </c>
      <c r="D36" s="132"/>
      <c r="E36" s="132"/>
      <c r="F36" s="152"/>
      <c r="G36" s="132"/>
      <c r="H36" s="15" t="str">
        <f t="shared" si="4"/>
        <v>Bogotá - Pasto</v>
      </c>
      <c r="J36" s="119"/>
      <c r="K36" s="32" t="str">
        <f t="shared" si="5"/>
        <v>Bogotá - Pasto</v>
      </c>
      <c r="L36" s="32">
        <f t="shared" si="5"/>
        <v>5</v>
      </c>
    </row>
    <row r="37" spans="2:12" x14ac:dyDescent="0.3">
      <c r="B37" s="32" t="s">
        <v>103</v>
      </c>
      <c r="C37" s="32">
        <v>5</v>
      </c>
      <c r="D37" s="132"/>
      <c r="E37" s="132"/>
      <c r="F37" s="152"/>
      <c r="G37" s="132"/>
      <c r="H37" s="15" t="str">
        <f t="shared" si="4"/>
        <v>Pasto - Bogotá</v>
      </c>
      <c r="J37" s="119"/>
      <c r="K37" s="32" t="str">
        <f t="shared" si="5"/>
        <v>Pasto - Bogotá</v>
      </c>
      <c r="L37" s="32">
        <f t="shared" si="5"/>
        <v>5</v>
      </c>
    </row>
    <row r="38" spans="2:12" x14ac:dyDescent="0.3">
      <c r="B38" s="38" t="s">
        <v>104</v>
      </c>
      <c r="C38" s="32">
        <v>4</v>
      </c>
      <c r="D38" s="132"/>
      <c r="E38" s="132"/>
      <c r="F38" s="152"/>
      <c r="G38" s="132"/>
      <c r="H38" s="15" t="str">
        <f t="shared" si="4"/>
        <v>Bogotá - Cartagena</v>
      </c>
      <c r="J38" s="119"/>
      <c r="K38" s="33" t="str">
        <f t="shared" si="5"/>
        <v>Bogotá - Cartagena</v>
      </c>
      <c r="L38" s="32">
        <f t="shared" si="5"/>
        <v>4</v>
      </c>
    </row>
    <row r="39" spans="2:12" x14ac:dyDescent="0.3">
      <c r="B39" s="32" t="s">
        <v>105</v>
      </c>
      <c r="C39" s="32">
        <v>4</v>
      </c>
      <c r="D39" s="132"/>
      <c r="E39" s="132"/>
      <c r="F39" s="152"/>
      <c r="G39" s="132"/>
      <c r="H39" s="15" t="str">
        <f t="shared" si="4"/>
        <v>Cartagena - Bogotá</v>
      </c>
      <c r="J39" s="119"/>
      <c r="K39" s="32" t="str">
        <f t="shared" si="5"/>
        <v>Cartagena - Bogotá</v>
      </c>
      <c r="L39" s="32">
        <f t="shared" si="5"/>
        <v>4</v>
      </c>
    </row>
    <row r="40" spans="2:12" x14ac:dyDescent="0.3">
      <c r="B40" s="32" t="s">
        <v>106</v>
      </c>
      <c r="C40" s="32">
        <v>4</v>
      </c>
      <c r="D40" s="132"/>
      <c r="E40" s="132"/>
      <c r="F40" s="152"/>
      <c r="G40" s="132"/>
      <c r="H40" s="15" t="str">
        <f t="shared" si="4"/>
        <v>Arauca - Cucuta</v>
      </c>
      <c r="J40" s="119"/>
      <c r="K40" s="32" t="str">
        <f t="shared" si="5"/>
        <v>Arauca - Cucuta</v>
      </c>
      <c r="L40" s="32">
        <f t="shared" si="5"/>
        <v>4</v>
      </c>
    </row>
    <row r="41" spans="2:12" x14ac:dyDescent="0.3">
      <c r="B41" s="32" t="s">
        <v>107</v>
      </c>
      <c r="C41" s="32">
        <v>4</v>
      </c>
      <c r="D41" s="132"/>
      <c r="E41" s="132"/>
      <c r="F41" s="152"/>
      <c r="G41" s="132"/>
      <c r="H41" s="15" t="str">
        <f t="shared" si="4"/>
        <v>Cucuta - Arauca</v>
      </c>
      <c r="J41" s="119"/>
      <c r="K41" s="32" t="str">
        <f>+B41</f>
        <v>Cucuta - Arauca</v>
      </c>
      <c r="L41" s="32">
        <f t="shared" si="5"/>
        <v>4</v>
      </c>
    </row>
    <row r="42" spans="2:12" x14ac:dyDescent="0.3">
      <c r="B42" s="35"/>
      <c r="C42" s="35">
        <f>SUM(C32:C41)</f>
        <v>166</v>
      </c>
      <c r="D42" s="39"/>
      <c r="E42" s="39"/>
      <c r="F42" s="40"/>
      <c r="G42" s="39"/>
      <c r="J42" s="119"/>
      <c r="K42" s="27" t="s">
        <v>77</v>
      </c>
      <c r="L42" s="27">
        <f>SUM(L32:L41)</f>
        <v>166</v>
      </c>
    </row>
    <row r="43" spans="2:12" x14ac:dyDescent="0.3">
      <c r="B43" s="35"/>
      <c r="C43" s="35"/>
      <c r="D43" s="39"/>
      <c r="E43" s="39"/>
      <c r="F43" s="40"/>
      <c r="G43" s="39"/>
      <c r="K43" s="41"/>
      <c r="L43" s="32"/>
    </row>
    <row r="44" spans="2:12" ht="108.75" customHeight="1" thickBot="1" x14ac:dyDescent="0.35">
      <c r="B44" s="42" t="s">
        <v>59</v>
      </c>
      <c r="C44" s="42" t="s">
        <v>60</v>
      </c>
      <c r="D44" s="19" t="s">
        <v>61</v>
      </c>
      <c r="E44" s="19" t="s">
        <v>62</v>
      </c>
      <c r="F44" s="20" t="s">
        <v>63</v>
      </c>
      <c r="G44" s="19" t="s">
        <v>64</v>
      </c>
      <c r="J44" s="21" t="s">
        <v>65</v>
      </c>
      <c r="K44" s="21" t="str">
        <f>+B44</f>
        <v>RUTA</v>
      </c>
      <c r="L44" s="21" t="str">
        <f>+C44</f>
        <v>CANTIDAD DE TIQUETES</v>
      </c>
    </row>
    <row r="45" spans="2:12" ht="23.25" customHeight="1" x14ac:dyDescent="0.3">
      <c r="B45" s="43" t="s">
        <v>108</v>
      </c>
      <c r="C45" s="44">
        <v>45</v>
      </c>
      <c r="D45" s="125" t="s">
        <v>80</v>
      </c>
      <c r="E45" s="125" t="s">
        <v>109</v>
      </c>
      <c r="F45" s="128">
        <v>42004</v>
      </c>
      <c r="G45" s="125" t="s">
        <v>68</v>
      </c>
      <c r="H45" s="15" t="str">
        <f t="shared" ref="H45:H66" si="6">+PROPER(B45)</f>
        <v>Quibdó-Bogotá-Quibdo</v>
      </c>
      <c r="J45" s="119" t="s">
        <v>110</v>
      </c>
      <c r="K45" s="32" t="str">
        <f>+B45</f>
        <v>Quibdó-Bogotá-Quibdo</v>
      </c>
      <c r="L45" s="23">
        <f>+C45</f>
        <v>45</v>
      </c>
    </row>
    <row r="46" spans="2:12" x14ac:dyDescent="0.3">
      <c r="B46" s="45" t="s">
        <v>111</v>
      </c>
      <c r="C46" s="23">
        <v>15</v>
      </c>
      <c r="D46" s="126"/>
      <c r="E46" s="126"/>
      <c r="F46" s="129"/>
      <c r="G46" s="126"/>
      <c r="H46" s="15" t="str">
        <f t="shared" si="6"/>
        <v>Quibdó-Manizalez-Quibdo</v>
      </c>
      <c r="J46" s="119"/>
      <c r="K46" s="32" t="str">
        <f t="shared" ref="K46:L66" si="7">+B46</f>
        <v>Quibdó-Manizalez-Quibdo</v>
      </c>
      <c r="L46" s="23">
        <f t="shared" si="7"/>
        <v>15</v>
      </c>
    </row>
    <row r="47" spans="2:12" x14ac:dyDescent="0.3">
      <c r="B47" s="45" t="s">
        <v>112</v>
      </c>
      <c r="C47" s="23">
        <v>30</v>
      </c>
      <c r="D47" s="126"/>
      <c r="E47" s="126"/>
      <c r="F47" s="129"/>
      <c r="G47" s="126"/>
      <c r="H47" s="15" t="str">
        <f t="shared" si="6"/>
        <v>Quibdó-Medellin-Quibdo</v>
      </c>
      <c r="J47" s="119"/>
      <c r="K47" s="32" t="str">
        <f t="shared" si="7"/>
        <v>Quibdó-Medellin-Quibdo</v>
      </c>
      <c r="L47" s="23">
        <f t="shared" si="7"/>
        <v>30</v>
      </c>
    </row>
    <row r="48" spans="2:12" ht="21.75" customHeight="1" x14ac:dyDescent="0.3">
      <c r="B48" s="45" t="s">
        <v>113</v>
      </c>
      <c r="C48" s="23">
        <v>15</v>
      </c>
      <c r="D48" s="126"/>
      <c r="E48" s="126" t="s">
        <v>66</v>
      </c>
      <c r="F48" s="129" t="s">
        <v>66</v>
      </c>
      <c r="G48" s="126" t="s">
        <v>73</v>
      </c>
      <c r="H48" s="15" t="str">
        <f t="shared" si="6"/>
        <v>Quibdó-Cali-Quibdo</v>
      </c>
      <c r="J48" s="119"/>
      <c r="K48" s="32" t="str">
        <f t="shared" si="7"/>
        <v>Quibdó-Cali-Quibdo</v>
      </c>
      <c r="L48" s="23">
        <f t="shared" si="7"/>
        <v>15</v>
      </c>
    </row>
    <row r="49" spans="2:12" x14ac:dyDescent="0.3">
      <c r="B49" s="45" t="s">
        <v>114</v>
      </c>
      <c r="C49" s="23">
        <v>12</v>
      </c>
      <c r="D49" s="126"/>
      <c r="E49" s="126"/>
      <c r="F49" s="129"/>
      <c r="G49" s="126"/>
      <c r="H49" s="15" t="str">
        <f t="shared" si="6"/>
        <v>Quibdó-Pereira-Quibdo</v>
      </c>
      <c r="J49" s="119"/>
      <c r="K49" s="32" t="str">
        <f t="shared" si="7"/>
        <v>Quibdó-Pereira-Quibdo</v>
      </c>
      <c r="L49" s="23">
        <f t="shared" si="7"/>
        <v>12</v>
      </c>
    </row>
    <row r="50" spans="2:12" x14ac:dyDescent="0.3">
      <c r="B50" s="45" t="s">
        <v>115</v>
      </c>
      <c r="C50" s="23">
        <v>5</v>
      </c>
      <c r="D50" s="126"/>
      <c r="E50" s="126"/>
      <c r="F50" s="129"/>
      <c r="G50" s="126"/>
      <c r="H50" s="15" t="str">
        <f t="shared" si="6"/>
        <v>Quibdó-Nuqui-Quibdo</v>
      </c>
      <c r="J50" s="119"/>
      <c r="K50" s="32" t="str">
        <f t="shared" si="7"/>
        <v>Quibdó-Nuqui-Quibdo</v>
      </c>
      <c r="L50" s="23">
        <f t="shared" si="7"/>
        <v>5</v>
      </c>
    </row>
    <row r="51" spans="2:12" x14ac:dyDescent="0.3">
      <c r="B51" s="45" t="s">
        <v>116</v>
      </c>
      <c r="C51" s="23">
        <v>15</v>
      </c>
      <c r="D51" s="126"/>
      <c r="E51" s="126"/>
      <c r="F51" s="129"/>
      <c r="G51" s="126"/>
      <c r="H51" s="15" t="str">
        <f t="shared" si="6"/>
        <v>Quibdó-Bahia Solano-Quibdo</v>
      </c>
      <c r="J51" s="119"/>
      <c r="K51" s="32" t="str">
        <f t="shared" si="7"/>
        <v>Quibdó-Bahia Solano-Quibdo</v>
      </c>
      <c r="L51" s="23">
        <f t="shared" si="7"/>
        <v>15</v>
      </c>
    </row>
    <row r="52" spans="2:12" x14ac:dyDescent="0.3">
      <c r="B52" s="45" t="s">
        <v>117</v>
      </c>
      <c r="C52" s="23">
        <v>5</v>
      </c>
      <c r="D52" s="126"/>
      <c r="E52" s="126"/>
      <c r="F52" s="129"/>
      <c r="G52" s="126"/>
      <c r="H52" s="15" t="str">
        <f t="shared" si="6"/>
        <v>Quibdó-Apartado-Quibdo</v>
      </c>
      <c r="J52" s="119"/>
      <c r="K52" s="32" t="str">
        <f t="shared" si="7"/>
        <v>Quibdó-Apartado-Quibdo</v>
      </c>
      <c r="L52" s="23">
        <f t="shared" si="7"/>
        <v>5</v>
      </c>
    </row>
    <row r="53" spans="2:12" x14ac:dyDescent="0.3">
      <c r="B53" s="45" t="s">
        <v>118</v>
      </c>
      <c r="C53" s="23">
        <v>9</v>
      </c>
      <c r="D53" s="126"/>
      <c r="E53" s="126"/>
      <c r="F53" s="129"/>
      <c r="G53" s="126"/>
      <c r="H53" s="15" t="str">
        <f t="shared" si="6"/>
        <v>Quibdó-Pasto-Quibdo</v>
      </c>
      <c r="J53" s="119"/>
      <c r="K53" s="32" t="str">
        <f t="shared" si="7"/>
        <v>Quibdó-Pasto-Quibdo</v>
      </c>
      <c r="L53" s="23">
        <f t="shared" si="7"/>
        <v>9</v>
      </c>
    </row>
    <row r="54" spans="2:12" x14ac:dyDescent="0.3">
      <c r="B54" s="45" t="s">
        <v>119</v>
      </c>
      <c r="C54" s="23">
        <v>6</v>
      </c>
      <c r="D54" s="126"/>
      <c r="E54" s="126"/>
      <c r="F54" s="129"/>
      <c r="G54" s="126"/>
      <c r="H54" s="15" t="str">
        <f t="shared" si="6"/>
        <v>Apartado-Quibdo-Apartado</v>
      </c>
      <c r="J54" s="119"/>
      <c r="K54" s="32" t="str">
        <f t="shared" si="7"/>
        <v>Apartado-Quibdo-Apartado</v>
      </c>
      <c r="L54" s="23">
        <f t="shared" si="7"/>
        <v>6</v>
      </c>
    </row>
    <row r="55" spans="2:12" x14ac:dyDescent="0.3">
      <c r="B55" s="45" t="s">
        <v>120</v>
      </c>
      <c r="C55" s="23">
        <v>17</v>
      </c>
      <c r="D55" s="126"/>
      <c r="E55" s="126"/>
      <c r="F55" s="129"/>
      <c r="G55" s="126"/>
      <c r="H55" s="15" t="str">
        <f t="shared" si="6"/>
        <v>Bahia Solano-Quibdo-Bahia Solano</v>
      </c>
      <c r="J55" s="119"/>
      <c r="K55" s="32" t="str">
        <f t="shared" si="7"/>
        <v>Bahia Solano-Quibdo-Bahia Solano</v>
      </c>
      <c r="L55" s="23">
        <f t="shared" si="7"/>
        <v>17</v>
      </c>
    </row>
    <row r="56" spans="2:12" x14ac:dyDescent="0.3">
      <c r="B56" s="45" t="s">
        <v>121</v>
      </c>
      <c r="C56" s="23">
        <v>1</v>
      </c>
      <c r="D56" s="126"/>
      <c r="E56" s="126"/>
      <c r="F56" s="129"/>
      <c r="G56" s="126"/>
      <c r="H56" s="15" t="str">
        <f t="shared" si="6"/>
        <v>Quibdó-Bucaramanga-Quibdo</v>
      </c>
      <c r="J56" s="119"/>
      <c r="K56" s="32" t="str">
        <f t="shared" si="7"/>
        <v>Quibdó-Bucaramanga-Quibdo</v>
      </c>
      <c r="L56" s="23">
        <f t="shared" si="7"/>
        <v>1</v>
      </c>
    </row>
    <row r="57" spans="2:12" x14ac:dyDescent="0.3">
      <c r="B57" s="45" t="s">
        <v>122</v>
      </c>
      <c r="C57" s="23">
        <v>2</v>
      </c>
      <c r="D57" s="126"/>
      <c r="E57" s="126"/>
      <c r="F57" s="129"/>
      <c r="G57" s="126"/>
      <c r="H57" s="15" t="str">
        <f t="shared" si="6"/>
        <v>Quibdó-Cartagena-Quibdo</v>
      </c>
      <c r="J57" s="119"/>
      <c r="K57" s="32" t="str">
        <f t="shared" si="7"/>
        <v>Quibdó-Cartagena-Quibdo</v>
      </c>
      <c r="L57" s="23">
        <f t="shared" si="7"/>
        <v>2</v>
      </c>
    </row>
    <row r="58" spans="2:12" x14ac:dyDescent="0.3">
      <c r="B58" s="46" t="s">
        <v>123</v>
      </c>
      <c r="C58" s="23">
        <v>6</v>
      </c>
      <c r="D58" s="126"/>
      <c r="E58" s="126"/>
      <c r="F58" s="129"/>
      <c r="G58" s="126"/>
      <c r="H58" s="15" t="str">
        <f t="shared" si="6"/>
        <v>Bahia Solano-Medellin-Bahia Solano</v>
      </c>
      <c r="J58" s="119"/>
      <c r="K58" s="32" t="str">
        <f t="shared" si="7"/>
        <v>Bahia Solano-Medellin-Bahia Solano</v>
      </c>
      <c r="L58" s="23">
        <f t="shared" si="7"/>
        <v>6</v>
      </c>
    </row>
    <row r="59" spans="2:12" x14ac:dyDescent="0.3">
      <c r="B59" s="45" t="s">
        <v>124</v>
      </c>
      <c r="C59" s="23">
        <v>1</v>
      </c>
      <c r="D59" s="126"/>
      <c r="E59" s="126"/>
      <c r="F59" s="129"/>
      <c r="G59" s="126"/>
      <c r="H59" s="15" t="str">
        <f t="shared" si="6"/>
        <v>Quibdó-Villavicencio-Quibdo</v>
      </c>
      <c r="J59" s="119"/>
      <c r="K59" s="32" t="str">
        <f t="shared" si="7"/>
        <v>Quibdó-Villavicencio-Quibdo</v>
      </c>
      <c r="L59" s="23">
        <f t="shared" si="7"/>
        <v>1</v>
      </c>
    </row>
    <row r="60" spans="2:12" x14ac:dyDescent="0.3">
      <c r="B60" s="45" t="s">
        <v>125</v>
      </c>
      <c r="C60" s="23">
        <v>3</v>
      </c>
      <c r="D60" s="126"/>
      <c r="E60" s="126"/>
      <c r="F60" s="129"/>
      <c r="G60" s="126"/>
      <c r="H60" s="15" t="str">
        <f t="shared" si="6"/>
        <v>Apartado-Bogotá-Apartado</v>
      </c>
      <c r="J60" s="119"/>
      <c r="K60" s="32" t="str">
        <f t="shared" si="7"/>
        <v>Apartado-Bogotá-Apartado</v>
      </c>
      <c r="L60" s="23">
        <f t="shared" si="7"/>
        <v>3</v>
      </c>
    </row>
    <row r="61" spans="2:12" x14ac:dyDescent="0.3">
      <c r="B61" s="45" t="s">
        <v>126</v>
      </c>
      <c r="C61" s="23">
        <v>6</v>
      </c>
      <c r="D61" s="126"/>
      <c r="E61" s="126"/>
      <c r="F61" s="129"/>
      <c r="G61" s="126"/>
      <c r="H61" s="15" t="str">
        <f t="shared" si="6"/>
        <v>Apartado-Medellin-Apartado</v>
      </c>
      <c r="J61" s="119"/>
      <c r="K61" s="32" t="str">
        <f t="shared" si="7"/>
        <v>Apartado-Medellin-Apartado</v>
      </c>
      <c r="L61" s="23">
        <f t="shared" si="7"/>
        <v>6</v>
      </c>
    </row>
    <row r="62" spans="2:12" x14ac:dyDescent="0.3">
      <c r="B62" s="45" t="s">
        <v>127</v>
      </c>
      <c r="C62" s="23">
        <v>2</v>
      </c>
      <c r="D62" s="126"/>
      <c r="E62" s="126"/>
      <c r="F62" s="129"/>
      <c r="G62" s="126"/>
      <c r="H62" s="15" t="str">
        <f t="shared" si="6"/>
        <v>Apartado-Manizales-Apartado</v>
      </c>
      <c r="J62" s="119"/>
      <c r="K62" s="32" t="str">
        <f t="shared" si="7"/>
        <v>Apartado-Manizales-Apartado</v>
      </c>
      <c r="L62" s="23">
        <f t="shared" si="7"/>
        <v>2</v>
      </c>
    </row>
    <row r="63" spans="2:12" x14ac:dyDescent="0.3">
      <c r="B63" s="45" t="s">
        <v>128</v>
      </c>
      <c r="C63" s="23">
        <v>4</v>
      </c>
      <c r="D63" s="126"/>
      <c r="E63" s="126"/>
      <c r="F63" s="129"/>
      <c r="G63" s="126"/>
      <c r="H63" s="15" t="str">
        <f t="shared" si="6"/>
        <v>Bahia Solano-Manizales-Bahia Solano</v>
      </c>
      <c r="J63" s="119"/>
      <c r="K63" s="32" t="str">
        <f t="shared" si="7"/>
        <v>Bahia Solano-Manizales-Bahia Solano</v>
      </c>
      <c r="L63" s="23">
        <f t="shared" si="7"/>
        <v>4</v>
      </c>
    </row>
    <row r="64" spans="2:12" x14ac:dyDescent="0.3">
      <c r="B64" s="45" t="s">
        <v>129</v>
      </c>
      <c r="C64" s="23">
        <v>3</v>
      </c>
      <c r="D64" s="126"/>
      <c r="E64" s="126"/>
      <c r="F64" s="129"/>
      <c r="G64" s="126"/>
      <c r="H64" s="15" t="str">
        <f t="shared" si="6"/>
        <v>Bahia Solano-Cali-Bahia Solano</v>
      </c>
      <c r="J64" s="119"/>
      <c r="K64" s="32" t="str">
        <f t="shared" si="7"/>
        <v>Bahia Solano-Cali-Bahia Solano</v>
      </c>
      <c r="L64" s="23">
        <f t="shared" si="7"/>
        <v>3</v>
      </c>
    </row>
    <row r="65" spans="2:12" x14ac:dyDescent="0.3">
      <c r="B65" s="47" t="s">
        <v>130</v>
      </c>
      <c r="C65" s="48">
        <v>1</v>
      </c>
      <c r="D65" s="126"/>
      <c r="E65" s="126"/>
      <c r="F65" s="129"/>
      <c r="G65" s="126"/>
      <c r="H65" s="15" t="str">
        <f t="shared" si="6"/>
        <v>Quibdó-Amazona-Quibdó</v>
      </c>
      <c r="J65" s="119"/>
      <c r="K65" s="32" t="str">
        <f t="shared" si="7"/>
        <v>Quibdó-Amazona-Quibdó</v>
      </c>
      <c r="L65" s="23">
        <f t="shared" si="7"/>
        <v>1</v>
      </c>
    </row>
    <row r="66" spans="2:12" x14ac:dyDescent="0.3">
      <c r="B66" s="32" t="s">
        <v>131</v>
      </c>
      <c r="C66" s="34">
        <v>2</v>
      </c>
      <c r="D66" s="127"/>
      <c r="E66" s="127"/>
      <c r="F66" s="130"/>
      <c r="G66" s="127"/>
      <c r="H66" s="15" t="str">
        <f t="shared" si="6"/>
        <v>Apartado-Cali-Apartado</v>
      </c>
      <c r="J66" s="119"/>
      <c r="K66" s="32" t="str">
        <f t="shared" si="7"/>
        <v>Apartado-Cali-Apartado</v>
      </c>
      <c r="L66" s="23">
        <f t="shared" si="7"/>
        <v>2</v>
      </c>
    </row>
    <row r="67" spans="2:12" x14ac:dyDescent="0.3">
      <c r="C67" s="15">
        <f>SUM(C45:C66)</f>
        <v>205</v>
      </c>
      <c r="J67" s="119"/>
      <c r="K67" s="27" t="s">
        <v>77</v>
      </c>
      <c r="L67" s="27">
        <f>SUM(L45:L66)</f>
        <v>205</v>
      </c>
    </row>
    <row r="68" spans="2:12" x14ac:dyDescent="0.3">
      <c r="K68" s="41"/>
      <c r="L68" s="23"/>
    </row>
    <row r="69" spans="2:12" ht="107.25" customHeight="1" x14ac:dyDescent="0.3">
      <c r="B69" s="18" t="s">
        <v>59</v>
      </c>
      <c r="C69" s="18" t="s">
        <v>60</v>
      </c>
      <c r="D69" s="19" t="s">
        <v>61</v>
      </c>
      <c r="E69" s="19" t="s">
        <v>62</v>
      </c>
      <c r="F69" s="20" t="s">
        <v>63</v>
      </c>
      <c r="G69" s="19" t="s">
        <v>64</v>
      </c>
      <c r="J69" s="21" t="s">
        <v>65</v>
      </c>
      <c r="K69" s="21" t="str">
        <f>+B69</f>
        <v>RUTA</v>
      </c>
      <c r="L69" s="21" t="str">
        <f>+C69</f>
        <v>CANTIDAD DE TIQUETES</v>
      </c>
    </row>
    <row r="70" spans="2:12" x14ac:dyDescent="0.3">
      <c r="B70" s="32" t="s">
        <v>132</v>
      </c>
      <c r="C70" s="23">
        <v>77</v>
      </c>
      <c r="D70" s="131" t="s">
        <v>66</v>
      </c>
      <c r="E70" s="148" t="s">
        <v>67</v>
      </c>
      <c r="F70" s="151" t="s">
        <v>67</v>
      </c>
      <c r="G70" s="131" t="s">
        <v>68</v>
      </c>
      <c r="H70" s="15" t="str">
        <f t="shared" ref="H70:H79" si="8">+PROPER(B70)</f>
        <v>Mitú-Bogotá- Mitu</v>
      </c>
      <c r="J70" s="119" t="s">
        <v>133</v>
      </c>
      <c r="K70" s="32" t="str">
        <f>+B70</f>
        <v>Mitú-Bogotá- Mitu</v>
      </c>
      <c r="L70" s="23">
        <f>+C70</f>
        <v>77</v>
      </c>
    </row>
    <row r="71" spans="2:12" x14ac:dyDescent="0.3">
      <c r="B71" s="32" t="s">
        <v>134</v>
      </c>
      <c r="C71" s="23">
        <v>1</v>
      </c>
      <c r="D71" s="132"/>
      <c r="E71" s="149"/>
      <c r="F71" s="152"/>
      <c r="G71" s="132"/>
      <c r="H71" s="15" t="str">
        <f t="shared" si="8"/>
        <v>Mitú-Manizales -Mitu</v>
      </c>
      <c r="J71" s="119"/>
      <c r="K71" s="32" t="str">
        <f t="shared" ref="K71:L79" si="9">+B71</f>
        <v>Mitú-Manizales -Mitu</v>
      </c>
      <c r="L71" s="23">
        <f t="shared" si="9"/>
        <v>1</v>
      </c>
    </row>
    <row r="72" spans="2:12" x14ac:dyDescent="0.3">
      <c r="B72" s="32" t="s">
        <v>135</v>
      </c>
      <c r="C72" s="23">
        <v>1</v>
      </c>
      <c r="D72" s="132"/>
      <c r="E72" s="149"/>
      <c r="F72" s="152"/>
      <c r="G72" s="132"/>
      <c r="H72" s="15" t="str">
        <f t="shared" si="8"/>
        <v>Mitú-Medellin- Mitu</v>
      </c>
      <c r="J72" s="119"/>
      <c r="K72" s="32" t="str">
        <f t="shared" si="9"/>
        <v>Mitú-Medellin- Mitu</v>
      </c>
      <c r="L72" s="23">
        <f t="shared" si="9"/>
        <v>1</v>
      </c>
    </row>
    <row r="73" spans="2:12" x14ac:dyDescent="0.3">
      <c r="B73" s="32" t="s">
        <v>136</v>
      </c>
      <c r="C73" s="23">
        <v>1</v>
      </c>
      <c r="D73" s="132"/>
      <c r="E73" s="149" t="s">
        <v>66</v>
      </c>
      <c r="F73" s="152" t="s">
        <v>66</v>
      </c>
      <c r="G73" s="132" t="s">
        <v>73</v>
      </c>
      <c r="H73" s="15" t="str">
        <f t="shared" si="8"/>
        <v>Mitú-Riosucio- Mitu</v>
      </c>
      <c r="J73" s="119"/>
      <c r="K73" s="32" t="str">
        <f t="shared" si="9"/>
        <v>Mitú-Riosucio- Mitu</v>
      </c>
      <c r="L73" s="23">
        <f t="shared" si="9"/>
        <v>1</v>
      </c>
    </row>
    <row r="74" spans="2:12" x14ac:dyDescent="0.3">
      <c r="B74" s="32" t="s">
        <v>137</v>
      </c>
      <c r="C74" s="23">
        <v>2</v>
      </c>
      <c r="D74" s="132"/>
      <c r="E74" s="149"/>
      <c r="F74" s="152"/>
      <c r="G74" s="132"/>
      <c r="H74" s="15" t="str">
        <f t="shared" si="8"/>
        <v>Mitú-Pasto- Mitu</v>
      </c>
      <c r="J74" s="119"/>
      <c r="K74" s="32" t="str">
        <f t="shared" si="9"/>
        <v>Mitú-Pasto- Mitu</v>
      </c>
      <c r="L74" s="23">
        <f t="shared" si="9"/>
        <v>2</v>
      </c>
    </row>
    <row r="75" spans="2:12" x14ac:dyDescent="0.3">
      <c r="B75" s="32" t="s">
        <v>138</v>
      </c>
      <c r="C75" s="23">
        <v>2</v>
      </c>
      <c r="D75" s="132"/>
      <c r="E75" s="149"/>
      <c r="F75" s="152"/>
      <c r="G75" s="132"/>
      <c r="H75" s="15" t="str">
        <f t="shared" si="8"/>
        <v>Mitú-Quindio- Mitu</v>
      </c>
      <c r="J75" s="119"/>
      <c r="K75" s="32" t="str">
        <f t="shared" si="9"/>
        <v>Mitú-Quindio- Mitu</v>
      </c>
      <c r="L75" s="23">
        <f t="shared" si="9"/>
        <v>2</v>
      </c>
    </row>
    <row r="76" spans="2:12" x14ac:dyDescent="0.3">
      <c r="B76" s="32" t="s">
        <v>139</v>
      </c>
      <c r="C76" s="23">
        <v>7</v>
      </c>
      <c r="D76" s="132"/>
      <c r="E76" s="149"/>
      <c r="F76" s="152"/>
      <c r="G76" s="132"/>
      <c r="H76" s="15" t="str">
        <f t="shared" si="8"/>
        <v>Mitu-Villavicencio- Mitu</v>
      </c>
      <c r="J76" s="119"/>
      <c r="K76" s="32" t="str">
        <f t="shared" si="9"/>
        <v>Mitu-Villavicencio- Mitu</v>
      </c>
      <c r="L76" s="23">
        <f t="shared" si="9"/>
        <v>7</v>
      </c>
    </row>
    <row r="77" spans="2:12" x14ac:dyDescent="0.3">
      <c r="B77" s="32" t="s">
        <v>140</v>
      </c>
      <c r="C77" s="23">
        <v>3</v>
      </c>
      <c r="D77" s="132"/>
      <c r="E77" s="149"/>
      <c r="F77" s="152"/>
      <c r="G77" s="132"/>
      <c r="H77" s="15" t="str">
        <f t="shared" si="8"/>
        <v>Mitú-Leticia- Mitu</v>
      </c>
      <c r="J77" s="119"/>
      <c r="K77" s="32" t="str">
        <f t="shared" si="9"/>
        <v>Mitú-Leticia- Mitu</v>
      </c>
      <c r="L77" s="23">
        <f t="shared" si="9"/>
        <v>3</v>
      </c>
    </row>
    <row r="78" spans="2:12" x14ac:dyDescent="0.3">
      <c r="B78" s="32" t="s">
        <v>141</v>
      </c>
      <c r="C78" s="23">
        <v>1</v>
      </c>
      <c r="D78" s="132"/>
      <c r="E78" s="149"/>
      <c r="F78" s="152"/>
      <c r="G78" s="132"/>
      <c r="H78" s="15" t="str">
        <f t="shared" si="8"/>
        <v>Mitú-Puerto Inirida- Mitu</v>
      </c>
      <c r="J78" s="119"/>
      <c r="K78" s="32" t="str">
        <f t="shared" si="9"/>
        <v>Mitú-Puerto Inirida- Mitu</v>
      </c>
      <c r="L78" s="23">
        <f t="shared" si="9"/>
        <v>1</v>
      </c>
    </row>
    <row r="79" spans="2:12" x14ac:dyDescent="0.3">
      <c r="B79" s="32" t="s">
        <v>142</v>
      </c>
      <c r="C79" s="23">
        <v>1</v>
      </c>
      <c r="D79" s="133"/>
      <c r="E79" s="150"/>
      <c r="F79" s="153"/>
      <c r="G79" s="133"/>
      <c r="H79" s="15" t="str">
        <f t="shared" si="8"/>
        <v>Mitú-Rioacha- Mitu</v>
      </c>
      <c r="J79" s="119"/>
      <c r="K79" s="32" t="str">
        <f t="shared" si="9"/>
        <v>Mitú-Rioacha- Mitu</v>
      </c>
      <c r="L79" s="23">
        <f t="shared" si="9"/>
        <v>1</v>
      </c>
    </row>
    <row r="80" spans="2:12" x14ac:dyDescent="0.3">
      <c r="C80" s="15">
        <f>SUM(C70:C79)</f>
        <v>96</v>
      </c>
      <c r="J80" s="119"/>
      <c r="K80" s="27" t="s">
        <v>77</v>
      </c>
      <c r="L80" s="27">
        <f>SUM(L70:L79)</f>
        <v>96</v>
      </c>
    </row>
    <row r="81" spans="1:12" x14ac:dyDescent="0.3">
      <c r="A81" s="16" t="s">
        <v>143</v>
      </c>
      <c r="K81" s="32"/>
      <c r="L81" s="23"/>
    </row>
    <row r="82" spans="1:12" ht="105.75" customHeight="1" x14ac:dyDescent="0.3">
      <c r="B82" s="18" t="s">
        <v>59</v>
      </c>
      <c r="C82" s="18" t="s">
        <v>60</v>
      </c>
      <c r="D82" s="19" t="s">
        <v>61</v>
      </c>
      <c r="E82" s="19" t="s">
        <v>62</v>
      </c>
      <c r="F82" s="20" t="s">
        <v>63</v>
      </c>
      <c r="G82" s="19" t="s">
        <v>64</v>
      </c>
      <c r="J82" s="21" t="s">
        <v>65</v>
      </c>
      <c r="K82" s="21" t="str">
        <f>+B82</f>
        <v>RUTA</v>
      </c>
      <c r="L82" s="21" t="str">
        <f>+C82</f>
        <v>CANTIDAD DE TIQUETES</v>
      </c>
    </row>
    <row r="83" spans="1:12" ht="33" customHeight="1" x14ac:dyDescent="0.3">
      <c r="B83" s="32" t="s">
        <v>144</v>
      </c>
      <c r="C83" s="23">
        <v>55</v>
      </c>
      <c r="D83" s="125" t="s">
        <v>80</v>
      </c>
      <c r="E83" s="125" t="s">
        <v>145</v>
      </c>
      <c r="F83" s="128">
        <v>42004</v>
      </c>
      <c r="G83" s="125" t="s">
        <v>68</v>
      </c>
      <c r="H83" s="15" t="str">
        <f t="shared" ref="H83:H89" si="10">+PROPER(B83)</f>
        <v>Valledupar - Bogotá - Valledupar</v>
      </c>
      <c r="J83" s="119" t="s">
        <v>146</v>
      </c>
      <c r="K83" s="32" t="str">
        <f>+B83</f>
        <v>Valledupar - Bogotá - Valledupar</v>
      </c>
      <c r="L83" s="23">
        <f>+C83</f>
        <v>55</v>
      </c>
    </row>
    <row r="84" spans="1:12" x14ac:dyDescent="0.3">
      <c r="B84" s="32" t="s">
        <v>147</v>
      </c>
      <c r="C84" s="23">
        <v>11</v>
      </c>
      <c r="D84" s="126"/>
      <c r="E84" s="126"/>
      <c r="F84" s="129"/>
      <c r="G84" s="126"/>
      <c r="H84" s="15" t="str">
        <f t="shared" si="10"/>
        <v>Valledupar - Medellin - Valledupar</v>
      </c>
      <c r="J84" s="119"/>
      <c r="K84" s="32" t="str">
        <f t="shared" ref="K84:L89" si="11">+B84</f>
        <v>Valledupar - Medellin - Valledupar</v>
      </c>
      <c r="L84" s="23">
        <f t="shared" si="11"/>
        <v>11</v>
      </c>
    </row>
    <row r="85" spans="1:12" x14ac:dyDescent="0.3">
      <c r="B85" s="32" t="s">
        <v>148</v>
      </c>
      <c r="C85" s="23">
        <v>2</v>
      </c>
      <c r="D85" s="126"/>
      <c r="E85" s="126"/>
      <c r="F85" s="129"/>
      <c r="G85" s="126"/>
      <c r="H85" s="15" t="str">
        <f t="shared" si="10"/>
        <v>Valledupar - Cali - Valledupar</v>
      </c>
      <c r="J85" s="119"/>
      <c r="K85" s="32" t="str">
        <f t="shared" si="11"/>
        <v>Valledupar - Cali - Valledupar</v>
      </c>
      <c r="L85" s="23">
        <f t="shared" si="11"/>
        <v>2</v>
      </c>
    </row>
    <row r="86" spans="1:12" ht="24" customHeight="1" x14ac:dyDescent="0.3">
      <c r="B86" s="32" t="s">
        <v>149</v>
      </c>
      <c r="C86" s="23">
        <v>6</v>
      </c>
      <c r="D86" s="126"/>
      <c r="E86" s="126"/>
      <c r="F86" s="129"/>
      <c r="G86" s="126"/>
      <c r="H86" s="15" t="str">
        <f t="shared" si="10"/>
        <v>Valledupar - Bucaramanga  Valledupar</v>
      </c>
      <c r="J86" s="119"/>
      <c r="K86" s="32" t="str">
        <f t="shared" si="11"/>
        <v>Valledupar - Bucaramanga  Valledupar</v>
      </c>
      <c r="L86" s="23">
        <f t="shared" si="11"/>
        <v>6</v>
      </c>
    </row>
    <row r="87" spans="1:12" x14ac:dyDescent="0.3">
      <c r="B87" s="32" t="s">
        <v>150</v>
      </c>
      <c r="C87" s="23">
        <v>3</v>
      </c>
      <c r="D87" s="126"/>
      <c r="E87" s="126"/>
      <c r="F87" s="129"/>
      <c r="G87" s="126"/>
      <c r="H87" s="15" t="str">
        <f t="shared" si="10"/>
        <v>Valledupar - Manizales - Valledupar</v>
      </c>
      <c r="J87" s="119"/>
      <c r="K87" s="32" t="str">
        <f t="shared" si="11"/>
        <v>Valledupar - Manizales - Valledupar</v>
      </c>
      <c r="L87" s="23">
        <f t="shared" si="11"/>
        <v>3</v>
      </c>
    </row>
    <row r="88" spans="1:12" x14ac:dyDescent="0.3">
      <c r="B88" s="32" t="s">
        <v>151</v>
      </c>
      <c r="C88" s="23">
        <v>2</v>
      </c>
      <c r="D88" s="126"/>
      <c r="E88" s="126"/>
      <c r="F88" s="129"/>
      <c r="G88" s="126"/>
      <c r="H88" s="15" t="str">
        <f t="shared" si="10"/>
        <v>Valledupar - Villavicencio - Valledupar</v>
      </c>
      <c r="J88" s="119"/>
      <c r="K88" s="32" t="str">
        <f t="shared" si="11"/>
        <v>Valledupar - Villavicencio - Valledupar</v>
      </c>
      <c r="L88" s="23">
        <f t="shared" si="11"/>
        <v>2</v>
      </c>
    </row>
    <row r="89" spans="1:12" x14ac:dyDescent="0.3">
      <c r="B89" s="32" t="s">
        <v>152</v>
      </c>
      <c r="C89" s="23">
        <v>1</v>
      </c>
      <c r="D89" s="127"/>
      <c r="E89" s="127"/>
      <c r="F89" s="130"/>
      <c r="G89" s="127"/>
      <c r="H89" s="15" t="str">
        <f t="shared" si="10"/>
        <v>Valledupar -  San Andres - Valledupar</v>
      </c>
      <c r="J89" s="119"/>
      <c r="K89" s="32" t="str">
        <f t="shared" si="11"/>
        <v>Valledupar -  San Andres - Valledupar</v>
      </c>
      <c r="L89" s="23">
        <f t="shared" si="11"/>
        <v>1</v>
      </c>
    </row>
    <row r="90" spans="1:12" x14ac:dyDescent="0.3">
      <c r="B90" s="35"/>
      <c r="C90" s="35">
        <f>SUM(C83:C89)</f>
        <v>80</v>
      </c>
      <c r="J90" s="119"/>
      <c r="K90" s="27" t="s">
        <v>77</v>
      </c>
      <c r="L90" s="27">
        <f>SUM(L83:L89)</f>
        <v>80</v>
      </c>
    </row>
    <row r="91" spans="1:12" x14ac:dyDescent="0.3">
      <c r="A91" s="37" t="s">
        <v>153</v>
      </c>
      <c r="K91" s="32"/>
      <c r="L91" s="23"/>
    </row>
    <row r="92" spans="1:12" ht="104.25" customHeight="1" x14ac:dyDescent="0.3">
      <c r="B92" s="18" t="s">
        <v>59</v>
      </c>
      <c r="C92" s="18" t="s">
        <v>60</v>
      </c>
      <c r="D92" s="19" t="s">
        <v>61</v>
      </c>
      <c r="E92" s="19" t="s">
        <v>62</v>
      </c>
      <c r="F92" s="20" t="s">
        <v>63</v>
      </c>
      <c r="G92" s="19" t="s">
        <v>64</v>
      </c>
      <c r="J92" s="21" t="s">
        <v>65</v>
      </c>
      <c r="K92" s="21" t="str">
        <f>+B92</f>
        <v>RUTA</v>
      </c>
      <c r="L92" s="21" t="str">
        <f>+C92</f>
        <v>CANTIDAD DE TIQUETES</v>
      </c>
    </row>
    <row r="93" spans="1:12" x14ac:dyDescent="0.3">
      <c r="B93" s="22" t="s">
        <v>154</v>
      </c>
      <c r="C93" s="23">
        <v>80</v>
      </c>
      <c r="D93" s="125" t="s">
        <v>80</v>
      </c>
      <c r="E93" s="125" t="s">
        <v>155</v>
      </c>
      <c r="F93" s="128">
        <v>42004</v>
      </c>
      <c r="G93" s="125" t="s">
        <v>68</v>
      </c>
      <c r="H93" s="15" t="str">
        <f t="shared" ref="H93:H103" si="12">+PROPER(B93)</f>
        <v>Cali -Medellin</v>
      </c>
      <c r="J93" s="119" t="s">
        <v>156</v>
      </c>
      <c r="K93" s="22" t="str">
        <f>+B93</f>
        <v>Cali -Medellin</v>
      </c>
      <c r="L93" s="23">
        <f>+C93</f>
        <v>80</v>
      </c>
    </row>
    <row r="94" spans="1:12" x14ac:dyDescent="0.3">
      <c r="B94" s="22" t="s">
        <v>157</v>
      </c>
      <c r="C94" s="23">
        <v>26</v>
      </c>
      <c r="D94" s="126"/>
      <c r="E94" s="126"/>
      <c r="F94" s="129"/>
      <c r="G94" s="126"/>
      <c r="H94" s="15" t="str">
        <f t="shared" si="12"/>
        <v>Cali - Barranquilla</v>
      </c>
      <c r="J94" s="119"/>
      <c r="K94" s="22" t="str">
        <f t="shared" ref="K94:L103" si="13">+B94</f>
        <v>Cali - Barranquilla</v>
      </c>
      <c r="L94" s="23">
        <f t="shared" si="13"/>
        <v>26</v>
      </c>
    </row>
    <row r="95" spans="1:12" x14ac:dyDescent="0.3">
      <c r="B95" s="22" t="s">
        <v>158</v>
      </c>
      <c r="C95" s="23">
        <v>6</v>
      </c>
      <c r="D95" s="126"/>
      <c r="E95" s="126"/>
      <c r="F95" s="129"/>
      <c r="G95" s="126"/>
      <c r="H95" s="15" t="str">
        <f t="shared" si="12"/>
        <v>Cali - Tumaco</v>
      </c>
      <c r="J95" s="119"/>
      <c r="K95" s="22" t="str">
        <f t="shared" si="13"/>
        <v>Cali - Tumaco</v>
      </c>
      <c r="L95" s="23">
        <f t="shared" si="13"/>
        <v>6</v>
      </c>
    </row>
    <row r="96" spans="1:12" x14ac:dyDescent="0.3">
      <c r="B96" s="22" t="s">
        <v>159</v>
      </c>
      <c r="C96" s="23">
        <v>14</v>
      </c>
      <c r="D96" s="126"/>
      <c r="E96" s="126"/>
      <c r="F96" s="129"/>
      <c r="G96" s="126"/>
      <c r="H96" s="15" t="str">
        <f t="shared" si="12"/>
        <v xml:space="preserve">Cali - Florencia </v>
      </c>
      <c r="J96" s="119"/>
      <c r="K96" s="22" t="str">
        <f t="shared" si="13"/>
        <v xml:space="preserve">Cali - Florencia </v>
      </c>
      <c r="L96" s="23">
        <f t="shared" si="13"/>
        <v>14</v>
      </c>
    </row>
    <row r="97" spans="2:12" x14ac:dyDescent="0.3">
      <c r="B97" s="22" t="s">
        <v>160</v>
      </c>
      <c r="C97" s="23">
        <v>4</v>
      </c>
      <c r="D97" s="126"/>
      <c r="E97" s="126"/>
      <c r="F97" s="129"/>
      <c r="G97" s="126"/>
      <c r="H97" s="15" t="str">
        <f t="shared" si="12"/>
        <v>Cali - Pasto</v>
      </c>
      <c r="J97" s="119"/>
      <c r="K97" s="22" t="str">
        <f t="shared" si="13"/>
        <v>Cali - Pasto</v>
      </c>
      <c r="L97" s="23">
        <f t="shared" si="13"/>
        <v>4</v>
      </c>
    </row>
    <row r="98" spans="2:12" x14ac:dyDescent="0.3">
      <c r="B98" s="22" t="s">
        <v>161</v>
      </c>
      <c r="C98" s="23">
        <v>8</v>
      </c>
      <c r="D98" s="126"/>
      <c r="E98" s="126"/>
      <c r="F98" s="129"/>
      <c r="G98" s="126"/>
      <c r="H98" s="15" t="str">
        <f t="shared" si="12"/>
        <v>Cali - Villavicencio</v>
      </c>
      <c r="J98" s="119"/>
      <c r="K98" s="22" t="str">
        <f t="shared" si="13"/>
        <v>Cali - Villavicencio</v>
      </c>
      <c r="L98" s="23">
        <f t="shared" si="13"/>
        <v>8</v>
      </c>
    </row>
    <row r="99" spans="2:12" x14ac:dyDescent="0.3">
      <c r="B99" s="22" t="s">
        <v>162</v>
      </c>
      <c r="C99" s="23">
        <v>4</v>
      </c>
      <c r="D99" s="126"/>
      <c r="E99" s="126"/>
      <c r="F99" s="129"/>
      <c r="G99" s="126"/>
      <c r="H99" s="15" t="str">
        <f t="shared" si="12"/>
        <v xml:space="preserve"> Cali -Choco</v>
      </c>
      <c r="J99" s="119"/>
      <c r="K99" s="22" t="str">
        <f t="shared" si="13"/>
        <v xml:space="preserve"> Cali -Choco</v>
      </c>
      <c r="L99" s="23">
        <f t="shared" si="13"/>
        <v>4</v>
      </c>
    </row>
    <row r="100" spans="2:12" x14ac:dyDescent="0.3">
      <c r="B100" s="22" t="s">
        <v>163</v>
      </c>
      <c r="C100" s="23">
        <v>26</v>
      </c>
      <c r="D100" s="126"/>
      <c r="E100" s="126"/>
      <c r="F100" s="129"/>
      <c r="G100" s="126"/>
      <c r="H100" s="15" t="str">
        <f t="shared" si="12"/>
        <v>Cali - Puerto Asis</v>
      </c>
      <c r="J100" s="119"/>
      <c r="K100" s="22" t="str">
        <f t="shared" si="13"/>
        <v>Cali - Puerto Asis</v>
      </c>
      <c r="L100" s="23">
        <f t="shared" si="13"/>
        <v>26</v>
      </c>
    </row>
    <row r="101" spans="2:12" x14ac:dyDescent="0.3">
      <c r="B101" s="22" t="s">
        <v>164</v>
      </c>
      <c r="C101" s="23">
        <v>4</v>
      </c>
      <c r="D101" s="126"/>
      <c r="E101" s="126"/>
      <c r="F101" s="129"/>
      <c r="G101" s="126"/>
      <c r="H101" s="15" t="str">
        <f t="shared" si="12"/>
        <v>Cali - Cartagena</v>
      </c>
      <c r="J101" s="119"/>
      <c r="K101" s="22" t="str">
        <f t="shared" si="13"/>
        <v>Cali - Cartagena</v>
      </c>
      <c r="L101" s="23">
        <f t="shared" si="13"/>
        <v>4</v>
      </c>
    </row>
    <row r="102" spans="2:12" x14ac:dyDescent="0.3">
      <c r="B102" s="22" t="s">
        <v>165</v>
      </c>
      <c r="C102" s="23">
        <v>6</v>
      </c>
      <c r="D102" s="126"/>
      <c r="E102" s="126"/>
      <c r="F102" s="129"/>
      <c r="G102" s="126"/>
      <c r="H102" s="15" t="str">
        <f t="shared" si="12"/>
        <v>Cali - Manizales</v>
      </c>
      <c r="J102" s="119"/>
      <c r="K102" s="22" t="str">
        <f t="shared" si="13"/>
        <v>Cali - Manizales</v>
      </c>
      <c r="L102" s="23">
        <f t="shared" si="13"/>
        <v>6</v>
      </c>
    </row>
    <row r="103" spans="2:12" x14ac:dyDescent="0.3">
      <c r="B103" s="22" t="s">
        <v>165</v>
      </c>
      <c r="C103" s="23">
        <v>2</v>
      </c>
      <c r="D103" s="127"/>
      <c r="E103" s="127"/>
      <c r="F103" s="130"/>
      <c r="G103" s="127"/>
      <c r="H103" s="15" t="str">
        <f t="shared" si="12"/>
        <v>Cali - Manizales</v>
      </c>
      <c r="J103" s="119"/>
      <c r="K103" s="22" t="str">
        <f t="shared" si="13"/>
        <v>Cali - Manizales</v>
      </c>
      <c r="L103" s="23">
        <f t="shared" si="13"/>
        <v>2</v>
      </c>
    </row>
    <row r="104" spans="2:12" x14ac:dyDescent="0.3">
      <c r="B104" s="49"/>
      <c r="C104" s="49">
        <f>SUM(C93:C103)</f>
        <v>180</v>
      </c>
      <c r="D104" s="31"/>
      <c r="E104" s="31"/>
      <c r="F104" s="50"/>
      <c r="G104" s="31"/>
      <c r="J104" s="119"/>
      <c r="K104" s="27" t="s">
        <v>77</v>
      </c>
      <c r="L104" s="27">
        <f>SUM(L93:L103)</f>
        <v>180</v>
      </c>
    </row>
    <row r="105" spans="2:12" x14ac:dyDescent="0.3">
      <c r="B105" s="49"/>
      <c r="C105" s="49"/>
      <c r="D105" s="31"/>
      <c r="E105" s="31"/>
      <c r="F105" s="50"/>
      <c r="G105" s="31"/>
      <c r="K105" s="22"/>
      <c r="L105" s="23"/>
    </row>
    <row r="106" spans="2:12" ht="96.75" customHeight="1" x14ac:dyDescent="0.3">
      <c r="B106" s="51" t="s">
        <v>59</v>
      </c>
      <c r="C106" s="51" t="s">
        <v>166</v>
      </c>
      <c r="D106" s="19" t="s">
        <v>61</v>
      </c>
      <c r="E106" s="19" t="s">
        <v>62</v>
      </c>
      <c r="F106" s="20" t="s">
        <v>63</v>
      </c>
      <c r="G106" s="52" t="s">
        <v>64</v>
      </c>
      <c r="J106" s="21" t="s">
        <v>65</v>
      </c>
      <c r="K106" s="21" t="str">
        <f>+B106</f>
        <v>RUTA</v>
      </c>
      <c r="L106" s="21" t="str">
        <f>+C106</f>
        <v>NUMERO REQUERIDO</v>
      </c>
    </row>
    <row r="107" spans="2:12" x14ac:dyDescent="0.3">
      <c r="B107" s="53" t="s">
        <v>167</v>
      </c>
      <c r="C107" s="54">
        <v>60</v>
      </c>
      <c r="D107" s="125" t="s">
        <v>80</v>
      </c>
      <c r="E107" s="125" t="s">
        <v>168</v>
      </c>
      <c r="F107" s="128">
        <v>42004</v>
      </c>
      <c r="G107" s="125" t="s">
        <v>68</v>
      </c>
      <c r="H107" s="15" t="str">
        <f t="shared" ref="H107:H114" si="14">+PROPER(B107)</f>
        <v>Armenia-Bogotá-Armenia</v>
      </c>
      <c r="J107" s="119" t="s">
        <v>169</v>
      </c>
      <c r="K107" s="53" t="str">
        <f>+B107</f>
        <v>Armenia-Bogotá-Armenia</v>
      </c>
      <c r="L107" s="54">
        <f>+C107</f>
        <v>60</v>
      </c>
    </row>
    <row r="108" spans="2:12" x14ac:dyDescent="0.3">
      <c r="B108" s="53" t="s">
        <v>170</v>
      </c>
      <c r="C108" s="54" t="s">
        <v>171</v>
      </c>
      <c r="D108" s="126"/>
      <c r="E108" s="126"/>
      <c r="F108" s="129"/>
      <c r="G108" s="126"/>
      <c r="H108" s="15" t="str">
        <f t="shared" si="14"/>
        <v>Armenia-Medellin-Armenia</v>
      </c>
      <c r="J108" s="119"/>
      <c r="K108" s="53" t="str">
        <f t="shared" ref="K108:L114" si="15">+B108</f>
        <v>Armenia-Medellin-Armenia</v>
      </c>
      <c r="L108" s="54">
        <v>16</v>
      </c>
    </row>
    <row r="109" spans="2:12" x14ac:dyDescent="0.3">
      <c r="B109" s="53" t="s">
        <v>172</v>
      </c>
      <c r="C109" s="54">
        <v>4</v>
      </c>
      <c r="D109" s="126"/>
      <c r="E109" s="126"/>
      <c r="F109" s="129"/>
      <c r="G109" s="126"/>
      <c r="J109" s="119"/>
      <c r="K109" s="53" t="str">
        <f t="shared" si="15"/>
        <v>Armenia-mitu-Armenia</v>
      </c>
      <c r="L109" s="54">
        <f t="shared" si="15"/>
        <v>4</v>
      </c>
    </row>
    <row r="110" spans="2:12" x14ac:dyDescent="0.3">
      <c r="B110" s="53" t="s">
        <v>173</v>
      </c>
      <c r="C110" s="54">
        <v>4</v>
      </c>
      <c r="D110" s="126"/>
      <c r="E110" s="126"/>
      <c r="F110" s="129"/>
      <c r="G110" s="126"/>
      <c r="J110" s="119"/>
      <c r="K110" s="53" t="str">
        <f t="shared" si="15"/>
        <v>Armenia-Puerto Inrida-Armenia</v>
      </c>
      <c r="L110" s="54">
        <f t="shared" si="15"/>
        <v>4</v>
      </c>
    </row>
    <row r="111" spans="2:12" x14ac:dyDescent="0.3">
      <c r="B111" s="53" t="s">
        <v>174</v>
      </c>
      <c r="C111" s="54">
        <v>4</v>
      </c>
      <c r="D111" s="126"/>
      <c r="E111" s="126"/>
      <c r="F111" s="129"/>
      <c r="G111" s="126"/>
      <c r="J111" s="119"/>
      <c r="K111" s="53" t="str">
        <f t="shared" si="15"/>
        <v>Armenia-puerto Carreño-Armenia</v>
      </c>
      <c r="L111" s="54">
        <f t="shared" si="15"/>
        <v>4</v>
      </c>
    </row>
    <row r="112" spans="2:12" x14ac:dyDescent="0.3">
      <c r="B112" s="53" t="s">
        <v>175</v>
      </c>
      <c r="C112" s="54">
        <v>5</v>
      </c>
      <c r="D112" s="126"/>
      <c r="E112" s="126"/>
      <c r="F112" s="129"/>
      <c r="G112" s="126"/>
      <c r="H112" s="15" t="str">
        <f t="shared" si="14"/>
        <v>Armenia-Villavicencio-Armenia</v>
      </c>
      <c r="J112" s="119"/>
      <c r="K112" s="53" t="str">
        <f t="shared" si="15"/>
        <v>Armenia-Villavicencio-Armenia</v>
      </c>
      <c r="L112" s="54">
        <f t="shared" si="15"/>
        <v>5</v>
      </c>
    </row>
    <row r="113" spans="2:12" x14ac:dyDescent="0.3">
      <c r="B113" s="53" t="s">
        <v>176</v>
      </c>
      <c r="C113" s="54">
        <v>3</v>
      </c>
      <c r="D113" s="126"/>
      <c r="E113" s="126"/>
      <c r="F113" s="129"/>
      <c r="G113" s="126"/>
      <c r="H113" s="15" t="str">
        <f t="shared" si="14"/>
        <v>Armenia-Sta Marta-Armenia</v>
      </c>
      <c r="J113" s="119"/>
      <c r="K113" s="53" t="str">
        <f t="shared" si="15"/>
        <v>Armenia-Sta Marta-Armenia</v>
      </c>
      <c r="L113" s="54">
        <f t="shared" si="15"/>
        <v>3</v>
      </c>
    </row>
    <row r="114" spans="2:12" x14ac:dyDescent="0.3">
      <c r="B114" s="53" t="s">
        <v>177</v>
      </c>
      <c r="C114" s="54">
        <v>2</v>
      </c>
      <c r="D114" s="126"/>
      <c r="E114" s="126"/>
      <c r="F114" s="129"/>
      <c r="G114" s="126"/>
      <c r="H114" s="15" t="str">
        <f t="shared" si="14"/>
        <v>Armenia-B/Manga-Armenia</v>
      </c>
      <c r="J114" s="119"/>
      <c r="K114" s="53" t="str">
        <f t="shared" si="15"/>
        <v>Armenia-B/Manga-Armenia</v>
      </c>
      <c r="L114" s="54">
        <f t="shared" si="15"/>
        <v>2</v>
      </c>
    </row>
    <row r="115" spans="2:12" x14ac:dyDescent="0.3">
      <c r="C115" s="15">
        <f>SUM(C107:C114)</f>
        <v>82</v>
      </c>
      <c r="J115" s="119"/>
      <c r="K115" s="27" t="s">
        <v>77</v>
      </c>
      <c r="L115" s="27">
        <f>SUM(L107:L114)</f>
        <v>98</v>
      </c>
    </row>
    <row r="116" spans="2:12" x14ac:dyDescent="0.3">
      <c r="K116" s="53"/>
      <c r="L116" s="54"/>
    </row>
    <row r="117" spans="2:12" ht="101.25" customHeight="1" x14ac:dyDescent="0.3">
      <c r="B117" s="55" t="s">
        <v>59</v>
      </c>
      <c r="C117" s="51" t="s">
        <v>60</v>
      </c>
      <c r="D117" s="19" t="s">
        <v>61</v>
      </c>
      <c r="E117" s="19" t="s">
        <v>62</v>
      </c>
      <c r="F117" s="20" t="s">
        <v>63</v>
      </c>
      <c r="G117" s="19" t="s">
        <v>64</v>
      </c>
      <c r="J117" s="21" t="s">
        <v>65</v>
      </c>
      <c r="K117" s="56" t="str">
        <f>+B117</f>
        <v>RUTA</v>
      </c>
      <c r="L117" s="56" t="str">
        <f>+C117</f>
        <v>CANTIDAD DE TIQUETES</v>
      </c>
    </row>
    <row r="118" spans="2:12" x14ac:dyDescent="0.3">
      <c r="B118" s="32" t="s">
        <v>178</v>
      </c>
      <c r="C118" s="23">
        <v>85</v>
      </c>
      <c r="D118" s="125" t="s">
        <v>80</v>
      </c>
      <c r="E118" s="125" t="s">
        <v>179</v>
      </c>
      <c r="F118" s="128">
        <v>42004</v>
      </c>
      <c r="G118" s="125" t="s">
        <v>68</v>
      </c>
      <c r="H118" s="15" t="str">
        <f t="shared" ref="H118:H140" si="16">+PROPER(B118)</f>
        <v>Bogotá - Medellin</v>
      </c>
      <c r="J118" s="119" t="s">
        <v>180</v>
      </c>
      <c r="K118" s="32" t="str">
        <f>+B118</f>
        <v>Bogotá - Medellin</v>
      </c>
      <c r="L118" s="23">
        <f>+C118</f>
        <v>85</v>
      </c>
    </row>
    <row r="119" spans="2:12" x14ac:dyDescent="0.3">
      <c r="B119" s="32" t="s">
        <v>181</v>
      </c>
      <c r="C119" s="23">
        <v>4</v>
      </c>
      <c r="D119" s="126"/>
      <c r="E119" s="126"/>
      <c r="F119" s="129"/>
      <c r="G119" s="126"/>
      <c r="H119" s="15" t="str">
        <f t="shared" si="16"/>
        <v>Bogotá - Valledupar</v>
      </c>
      <c r="J119" s="119"/>
      <c r="K119" s="32" t="str">
        <f t="shared" ref="K119:L140" si="17">+B119</f>
        <v>Bogotá - Valledupar</v>
      </c>
      <c r="L119" s="23">
        <f t="shared" si="17"/>
        <v>4</v>
      </c>
    </row>
    <row r="120" spans="2:12" x14ac:dyDescent="0.3">
      <c r="B120" s="32" t="s">
        <v>182</v>
      </c>
      <c r="C120" s="23">
        <v>7</v>
      </c>
      <c r="D120" s="126"/>
      <c r="E120" s="126"/>
      <c r="F120" s="129"/>
      <c r="G120" s="126"/>
      <c r="H120" s="15" t="str">
        <f t="shared" si="16"/>
        <v>Bogotá  - Manizales</v>
      </c>
      <c r="J120" s="119"/>
      <c r="K120" s="32" t="str">
        <f t="shared" si="17"/>
        <v>Bogotá  - Manizales</v>
      </c>
      <c r="L120" s="23">
        <f t="shared" si="17"/>
        <v>7</v>
      </c>
    </row>
    <row r="121" spans="2:12" x14ac:dyDescent="0.3">
      <c r="B121" s="32" t="s">
        <v>183</v>
      </c>
      <c r="C121" s="23">
        <v>22</v>
      </c>
      <c r="D121" s="126"/>
      <c r="E121" s="126"/>
      <c r="F121" s="129"/>
      <c r="G121" s="126"/>
      <c r="H121" s="15" t="str">
        <f t="shared" si="16"/>
        <v>Bogotá - Cali</v>
      </c>
      <c r="J121" s="119"/>
      <c r="K121" s="32" t="str">
        <f t="shared" si="17"/>
        <v>Bogotá - Cali</v>
      </c>
      <c r="L121" s="23">
        <f t="shared" si="17"/>
        <v>22</v>
      </c>
    </row>
    <row r="122" spans="2:12" x14ac:dyDescent="0.3">
      <c r="B122" s="32" t="s">
        <v>184</v>
      </c>
      <c r="C122" s="23">
        <v>8</v>
      </c>
      <c r="D122" s="126"/>
      <c r="E122" s="126"/>
      <c r="F122" s="129"/>
      <c r="G122" s="126"/>
      <c r="H122" s="15" t="str">
        <f t="shared" si="16"/>
        <v>Bogotá - Monteria</v>
      </c>
      <c r="J122" s="119"/>
      <c r="K122" s="32" t="str">
        <f t="shared" si="17"/>
        <v>Bogotá - Monteria</v>
      </c>
      <c r="L122" s="23">
        <f t="shared" si="17"/>
        <v>8</v>
      </c>
    </row>
    <row r="123" spans="2:12" x14ac:dyDescent="0.3">
      <c r="B123" s="32" t="s">
        <v>185</v>
      </c>
      <c r="C123" s="23">
        <v>5</v>
      </c>
      <c r="D123" s="126"/>
      <c r="E123" s="126"/>
      <c r="F123" s="129"/>
      <c r="G123" s="126"/>
      <c r="H123" s="15" t="str">
        <f t="shared" si="16"/>
        <v>Bogotá  - Tumaco</v>
      </c>
      <c r="J123" s="119"/>
      <c r="K123" s="32" t="str">
        <f t="shared" si="17"/>
        <v>Bogotá  - Tumaco</v>
      </c>
      <c r="L123" s="23">
        <f t="shared" si="17"/>
        <v>5</v>
      </c>
    </row>
    <row r="124" spans="2:12" x14ac:dyDescent="0.3">
      <c r="B124" s="32" t="s">
        <v>186</v>
      </c>
      <c r="C124" s="23">
        <v>7</v>
      </c>
      <c r="D124" s="126"/>
      <c r="E124" s="126"/>
      <c r="F124" s="129"/>
      <c r="G124" s="126"/>
      <c r="H124" s="15" t="str">
        <f t="shared" si="16"/>
        <v>Bogotá - Ibagué</v>
      </c>
      <c r="J124" s="119"/>
      <c r="K124" s="32" t="str">
        <f t="shared" si="17"/>
        <v>Bogotá - Ibagué</v>
      </c>
      <c r="L124" s="23">
        <f t="shared" si="17"/>
        <v>7</v>
      </c>
    </row>
    <row r="125" spans="2:12" x14ac:dyDescent="0.3">
      <c r="B125" s="32" t="s">
        <v>187</v>
      </c>
      <c r="C125" s="23">
        <v>6</v>
      </c>
      <c r="D125" s="126"/>
      <c r="E125" s="126"/>
      <c r="F125" s="129"/>
      <c r="G125" s="126"/>
      <c r="H125" s="15" t="str">
        <f t="shared" si="16"/>
        <v>Bogotá - Pereira</v>
      </c>
      <c r="J125" s="119"/>
      <c r="K125" s="32" t="str">
        <f t="shared" si="17"/>
        <v>Bogotá - Pereira</v>
      </c>
      <c r="L125" s="23">
        <f t="shared" si="17"/>
        <v>6</v>
      </c>
    </row>
    <row r="126" spans="2:12" x14ac:dyDescent="0.3">
      <c r="B126" s="32" t="s">
        <v>188</v>
      </c>
      <c r="C126" s="23">
        <v>6</v>
      </c>
      <c r="D126" s="126"/>
      <c r="E126" s="126"/>
      <c r="F126" s="129"/>
      <c r="G126" s="126"/>
      <c r="H126" s="15" t="str">
        <f t="shared" si="16"/>
        <v>Bogotá - Quibdo</v>
      </c>
      <c r="J126" s="119"/>
      <c r="K126" s="32" t="str">
        <f t="shared" si="17"/>
        <v>Bogotá - Quibdo</v>
      </c>
      <c r="L126" s="23">
        <f t="shared" si="17"/>
        <v>6</v>
      </c>
    </row>
    <row r="127" spans="2:12" x14ac:dyDescent="0.3">
      <c r="B127" s="32" t="s">
        <v>189</v>
      </c>
      <c r="C127" s="23">
        <v>2</v>
      </c>
      <c r="D127" s="126"/>
      <c r="E127" s="126"/>
      <c r="F127" s="129"/>
      <c r="G127" s="126"/>
      <c r="H127" s="15" t="str">
        <f t="shared" si="16"/>
        <v>Bogotá - Corozal</v>
      </c>
      <c r="J127" s="119"/>
      <c r="K127" s="32" t="str">
        <f t="shared" si="17"/>
        <v>Bogotá - Corozal</v>
      </c>
      <c r="L127" s="23">
        <f t="shared" si="17"/>
        <v>2</v>
      </c>
    </row>
    <row r="128" spans="2:12" x14ac:dyDescent="0.3">
      <c r="B128" s="32" t="s">
        <v>190</v>
      </c>
      <c r="C128" s="23">
        <v>2</v>
      </c>
      <c r="D128" s="126"/>
      <c r="E128" s="126"/>
      <c r="F128" s="129"/>
      <c r="G128" s="126"/>
      <c r="H128" s="15" t="str">
        <f t="shared" si="16"/>
        <v>Bogotá - Santa Marta</v>
      </c>
      <c r="J128" s="119"/>
      <c r="K128" s="32" t="str">
        <f t="shared" si="17"/>
        <v>Bogotá - Santa Marta</v>
      </c>
      <c r="L128" s="23">
        <f t="shared" si="17"/>
        <v>2</v>
      </c>
    </row>
    <row r="129" spans="2:12" x14ac:dyDescent="0.3">
      <c r="B129" s="32" t="s">
        <v>191</v>
      </c>
      <c r="C129" s="23">
        <v>5</v>
      </c>
      <c r="D129" s="126"/>
      <c r="E129" s="126"/>
      <c r="F129" s="129"/>
      <c r="G129" s="126"/>
      <c r="H129" s="15" t="str">
        <f t="shared" si="16"/>
        <v>Bogotá - Barranquilla</v>
      </c>
      <c r="J129" s="119"/>
      <c r="K129" s="32" t="str">
        <f t="shared" si="17"/>
        <v>Bogotá - Barranquilla</v>
      </c>
      <c r="L129" s="23">
        <f t="shared" si="17"/>
        <v>5</v>
      </c>
    </row>
    <row r="130" spans="2:12" x14ac:dyDescent="0.3">
      <c r="B130" s="32" t="s">
        <v>192</v>
      </c>
      <c r="C130" s="23">
        <v>2</v>
      </c>
      <c r="D130" s="126"/>
      <c r="E130" s="126"/>
      <c r="F130" s="129"/>
      <c r="G130" s="126"/>
      <c r="H130" s="15" t="str">
        <f t="shared" si="16"/>
        <v>Bogotá-San José Del Guaviare</v>
      </c>
      <c r="J130" s="119"/>
      <c r="K130" s="32" t="str">
        <f t="shared" si="17"/>
        <v>Bogotá-San José Del Guaviare</v>
      </c>
      <c r="L130" s="23">
        <f t="shared" si="17"/>
        <v>2</v>
      </c>
    </row>
    <row r="131" spans="2:12" s="57" customFormat="1" x14ac:dyDescent="0.3">
      <c r="B131" s="33" t="s">
        <v>193</v>
      </c>
      <c r="C131" s="34">
        <v>1</v>
      </c>
      <c r="D131" s="126"/>
      <c r="E131" s="126"/>
      <c r="F131" s="129"/>
      <c r="G131" s="126"/>
      <c r="H131" s="57" t="str">
        <f t="shared" si="16"/>
        <v>Bogotá -Pasto</v>
      </c>
      <c r="J131" s="119"/>
      <c r="K131" s="32" t="str">
        <f t="shared" si="17"/>
        <v>Bogotá -Pasto</v>
      </c>
      <c r="L131" s="23">
        <f t="shared" si="17"/>
        <v>1</v>
      </c>
    </row>
    <row r="132" spans="2:12" s="57" customFormat="1" x14ac:dyDescent="0.3">
      <c r="B132" s="33" t="s">
        <v>194</v>
      </c>
      <c r="C132" s="34">
        <v>6</v>
      </c>
      <c r="D132" s="126"/>
      <c r="E132" s="126"/>
      <c r="F132" s="129"/>
      <c r="G132" s="126"/>
      <c r="H132" s="57" t="str">
        <f t="shared" si="16"/>
        <v>Bogotá -Armenia</v>
      </c>
      <c r="J132" s="119"/>
      <c r="K132" s="32" t="str">
        <f t="shared" si="17"/>
        <v>Bogotá -Armenia</v>
      </c>
      <c r="L132" s="23">
        <f t="shared" si="17"/>
        <v>6</v>
      </c>
    </row>
    <row r="133" spans="2:12" s="57" customFormat="1" x14ac:dyDescent="0.3">
      <c r="B133" s="38" t="s">
        <v>104</v>
      </c>
      <c r="C133" s="34">
        <v>7</v>
      </c>
      <c r="D133" s="126"/>
      <c r="E133" s="126"/>
      <c r="F133" s="129"/>
      <c r="G133" s="126"/>
      <c r="H133" s="57" t="str">
        <f t="shared" si="16"/>
        <v>Bogotá - Cartagena</v>
      </c>
      <c r="J133" s="119"/>
      <c r="K133" s="32" t="str">
        <f t="shared" si="17"/>
        <v>Bogotá - Cartagena</v>
      </c>
      <c r="L133" s="23">
        <f t="shared" si="17"/>
        <v>7</v>
      </c>
    </row>
    <row r="134" spans="2:12" s="57" customFormat="1" x14ac:dyDescent="0.3">
      <c r="B134" s="33" t="s">
        <v>195</v>
      </c>
      <c r="C134" s="34">
        <v>1</v>
      </c>
      <c r="D134" s="126"/>
      <c r="E134" s="126"/>
      <c r="F134" s="129"/>
      <c r="G134" s="126"/>
      <c r="H134" s="57" t="str">
        <f t="shared" si="16"/>
        <v>Bogotá -Bucaramanga</v>
      </c>
      <c r="J134" s="119"/>
      <c r="K134" s="32" t="str">
        <f t="shared" si="17"/>
        <v>Bogotá -Bucaramanga</v>
      </c>
      <c r="L134" s="23">
        <f t="shared" si="17"/>
        <v>1</v>
      </c>
    </row>
    <row r="135" spans="2:12" s="57" customFormat="1" x14ac:dyDescent="0.3">
      <c r="B135" s="33" t="s">
        <v>196</v>
      </c>
      <c r="C135" s="34">
        <v>2</v>
      </c>
      <c r="D135" s="126"/>
      <c r="E135" s="126"/>
      <c r="F135" s="129"/>
      <c r="G135" s="126"/>
      <c r="H135" s="57" t="str">
        <f t="shared" si="16"/>
        <v>Bogotá - Popayan</v>
      </c>
      <c r="J135" s="119"/>
      <c r="K135" s="32" t="str">
        <f t="shared" si="17"/>
        <v>Bogotá - Popayan</v>
      </c>
      <c r="L135" s="23">
        <f t="shared" si="17"/>
        <v>2</v>
      </c>
    </row>
    <row r="136" spans="2:12" s="57" customFormat="1" x14ac:dyDescent="0.3">
      <c r="B136" s="33" t="s">
        <v>197</v>
      </c>
      <c r="C136" s="34">
        <v>3</v>
      </c>
      <c r="D136" s="126"/>
      <c r="E136" s="126"/>
      <c r="F136" s="129"/>
      <c r="G136" s="126"/>
      <c r="H136" s="57" t="str">
        <f t="shared" si="16"/>
        <v>Bogotá - La Chorrera-Amazonas</v>
      </c>
      <c r="J136" s="119"/>
      <c r="K136" s="32" t="str">
        <f t="shared" si="17"/>
        <v>Bogotá - La Chorrera-Amazonas</v>
      </c>
      <c r="L136" s="23">
        <f t="shared" si="17"/>
        <v>3</v>
      </c>
    </row>
    <row r="137" spans="2:12" s="57" customFormat="1" x14ac:dyDescent="0.3">
      <c r="B137" s="33" t="s">
        <v>198</v>
      </c>
      <c r="C137" s="34">
        <v>4</v>
      </c>
      <c r="D137" s="126"/>
      <c r="E137" s="126"/>
      <c r="F137" s="129"/>
      <c r="G137" s="126"/>
      <c r="H137" s="57" t="str">
        <f t="shared" si="16"/>
        <v>Bogotá - Buenaventura</v>
      </c>
      <c r="J137" s="119"/>
      <c r="K137" s="32" t="str">
        <f t="shared" si="17"/>
        <v>Bogotá - Buenaventura</v>
      </c>
      <c r="L137" s="23">
        <f t="shared" si="17"/>
        <v>4</v>
      </c>
    </row>
    <row r="138" spans="2:12" s="57" customFormat="1" x14ac:dyDescent="0.3">
      <c r="B138" s="33" t="s">
        <v>187</v>
      </c>
      <c r="C138" s="34">
        <v>1</v>
      </c>
      <c r="D138" s="126"/>
      <c r="E138" s="126"/>
      <c r="F138" s="129"/>
      <c r="G138" s="126"/>
      <c r="H138" s="57" t="str">
        <f t="shared" si="16"/>
        <v>Bogotá - Pereira</v>
      </c>
      <c r="J138" s="119"/>
      <c r="K138" s="32" t="str">
        <f t="shared" si="17"/>
        <v>Bogotá - Pereira</v>
      </c>
      <c r="L138" s="23">
        <f t="shared" si="17"/>
        <v>1</v>
      </c>
    </row>
    <row r="139" spans="2:12" s="57" customFormat="1" x14ac:dyDescent="0.3">
      <c r="B139" s="33" t="s">
        <v>199</v>
      </c>
      <c r="C139" s="34">
        <v>2</v>
      </c>
      <c r="D139" s="126"/>
      <c r="E139" s="126"/>
      <c r="F139" s="129"/>
      <c r="G139" s="126"/>
      <c r="H139" s="57" t="str">
        <f t="shared" si="16"/>
        <v>Bogotá - Mitu</v>
      </c>
      <c r="J139" s="119"/>
      <c r="K139" s="32" t="str">
        <f t="shared" si="17"/>
        <v>Bogotá - Mitu</v>
      </c>
      <c r="L139" s="23">
        <f t="shared" si="17"/>
        <v>2</v>
      </c>
    </row>
    <row r="140" spans="2:12" s="57" customFormat="1" x14ac:dyDescent="0.3">
      <c r="B140" s="33" t="s">
        <v>200</v>
      </c>
      <c r="C140" s="34">
        <v>6</v>
      </c>
      <c r="D140" s="126"/>
      <c r="E140" s="126"/>
      <c r="F140" s="129"/>
      <c r="G140" s="126"/>
      <c r="H140" s="57" t="str">
        <f t="shared" si="16"/>
        <v xml:space="preserve">Armenia- Bogta  </v>
      </c>
      <c r="J140" s="119"/>
      <c r="K140" s="32" t="str">
        <f t="shared" si="17"/>
        <v xml:space="preserve">Armenia- Bogta  </v>
      </c>
      <c r="L140" s="23">
        <f t="shared" si="17"/>
        <v>6</v>
      </c>
    </row>
    <row r="141" spans="2:12" x14ac:dyDescent="0.3">
      <c r="C141" s="15">
        <f>SUM(C118:C140)</f>
        <v>194</v>
      </c>
      <c r="J141" s="119"/>
      <c r="K141" s="27" t="s">
        <v>77</v>
      </c>
      <c r="L141" s="27">
        <f>SUM(L118:L140)</f>
        <v>194</v>
      </c>
    </row>
    <row r="142" spans="2:12" x14ac:dyDescent="0.3">
      <c r="K142" s="32"/>
      <c r="L142" s="23"/>
    </row>
    <row r="143" spans="2:12" ht="105" customHeight="1" x14ac:dyDescent="0.3">
      <c r="B143" s="55" t="s">
        <v>59</v>
      </c>
      <c r="C143" s="51" t="s">
        <v>60</v>
      </c>
      <c r="D143" s="19" t="s">
        <v>61</v>
      </c>
      <c r="E143" s="19" t="s">
        <v>62</v>
      </c>
      <c r="F143" s="20" t="s">
        <v>63</v>
      </c>
      <c r="G143" s="19" t="s">
        <v>64</v>
      </c>
      <c r="J143" s="21" t="s">
        <v>65</v>
      </c>
      <c r="K143" s="21" t="str">
        <f>+B143</f>
        <v>RUTA</v>
      </c>
      <c r="L143" s="21" t="str">
        <f>+C143</f>
        <v>CANTIDAD DE TIQUETES</v>
      </c>
    </row>
    <row r="144" spans="2:12" x14ac:dyDescent="0.3">
      <c r="B144" s="32" t="s">
        <v>201</v>
      </c>
      <c r="C144" s="23">
        <v>100</v>
      </c>
      <c r="D144" s="125" t="s">
        <v>80</v>
      </c>
      <c r="E144" s="125" t="s">
        <v>202</v>
      </c>
      <c r="F144" s="128">
        <v>42004</v>
      </c>
      <c r="G144" s="125" t="s">
        <v>68</v>
      </c>
      <c r="H144" s="15" t="str">
        <f t="shared" ref="H144:H173" si="18">+PROPER(B144)</f>
        <v>Leticia - Bogotá</v>
      </c>
      <c r="J144" s="119" t="s">
        <v>203</v>
      </c>
      <c r="K144" s="32" t="str">
        <f>+B144</f>
        <v>Leticia - Bogotá</v>
      </c>
      <c r="L144" s="32">
        <f>+C144</f>
        <v>100</v>
      </c>
    </row>
    <row r="145" spans="2:12" x14ac:dyDescent="0.3">
      <c r="B145" s="32" t="s">
        <v>204</v>
      </c>
      <c r="C145" s="23">
        <v>100</v>
      </c>
      <c r="D145" s="126"/>
      <c r="E145" s="126"/>
      <c r="F145" s="129"/>
      <c r="G145" s="126"/>
      <c r="H145" s="15" t="str">
        <f t="shared" si="18"/>
        <v>Bogotá - Leticia</v>
      </c>
      <c r="J145" s="119"/>
      <c r="K145" s="32" t="str">
        <f t="shared" ref="K145:L173" si="19">+B145</f>
        <v>Bogotá - Leticia</v>
      </c>
      <c r="L145" s="32">
        <f t="shared" si="19"/>
        <v>100</v>
      </c>
    </row>
    <row r="146" spans="2:12" x14ac:dyDescent="0.3">
      <c r="B146" s="32" t="s">
        <v>102</v>
      </c>
      <c r="C146" s="23">
        <v>3</v>
      </c>
      <c r="D146" s="126"/>
      <c r="E146" s="126"/>
      <c r="F146" s="129"/>
      <c r="G146" s="126"/>
      <c r="H146" s="15" t="str">
        <f t="shared" si="18"/>
        <v>Bogotá - Pasto</v>
      </c>
      <c r="J146" s="119"/>
      <c r="K146" s="32" t="str">
        <f t="shared" si="19"/>
        <v>Bogotá - Pasto</v>
      </c>
      <c r="L146" s="32">
        <f t="shared" si="19"/>
        <v>3</v>
      </c>
    </row>
    <row r="147" spans="2:12" x14ac:dyDescent="0.3">
      <c r="B147" s="32" t="s">
        <v>103</v>
      </c>
      <c r="C147" s="23">
        <v>3</v>
      </c>
      <c r="D147" s="126"/>
      <c r="E147" s="126"/>
      <c r="F147" s="129"/>
      <c r="G147" s="126"/>
      <c r="H147" s="15" t="str">
        <f t="shared" si="18"/>
        <v>Pasto - Bogotá</v>
      </c>
      <c r="J147" s="119"/>
      <c r="K147" s="32" t="str">
        <f t="shared" si="19"/>
        <v>Pasto - Bogotá</v>
      </c>
      <c r="L147" s="32">
        <f t="shared" si="19"/>
        <v>3</v>
      </c>
    </row>
    <row r="148" spans="2:12" x14ac:dyDescent="0.3">
      <c r="B148" s="32" t="s">
        <v>205</v>
      </c>
      <c r="C148" s="23">
        <v>15</v>
      </c>
      <c r="D148" s="126"/>
      <c r="E148" s="126"/>
      <c r="F148" s="129"/>
      <c r="G148" s="126"/>
      <c r="H148" s="15" t="str">
        <f t="shared" si="18"/>
        <v>Leticia - Chorrera</v>
      </c>
      <c r="J148" s="119"/>
      <c r="K148" s="32" t="str">
        <f t="shared" si="19"/>
        <v>Leticia - Chorrera</v>
      </c>
      <c r="L148" s="32">
        <f t="shared" si="19"/>
        <v>15</v>
      </c>
    </row>
    <row r="149" spans="2:12" x14ac:dyDescent="0.3">
      <c r="B149" s="32" t="s">
        <v>206</v>
      </c>
      <c r="C149" s="23">
        <v>15</v>
      </c>
      <c r="D149" s="126"/>
      <c r="E149" s="126"/>
      <c r="F149" s="129"/>
      <c r="G149" s="126"/>
      <c r="H149" s="15" t="str">
        <f t="shared" si="18"/>
        <v>Chorrera - Leticia</v>
      </c>
      <c r="J149" s="119"/>
      <c r="K149" s="32" t="str">
        <f t="shared" si="19"/>
        <v>Chorrera - Leticia</v>
      </c>
      <c r="L149" s="32">
        <f t="shared" si="19"/>
        <v>15</v>
      </c>
    </row>
    <row r="150" spans="2:12" x14ac:dyDescent="0.3">
      <c r="B150" s="32" t="s">
        <v>207</v>
      </c>
      <c r="C150" s="23">
        <v>1</v>
      </c>
      <c r="D150" s="126"/>
      <c r="E150" s="126"/>
      <c r="F150" s="129"/>
      <c r="G150" s="126"/>
      <c r="H150" s="15" t="str">
        <f t="shared" si="18"/>
        <v>Bogotá - Armenia</v>
      </c>
      <c r="J150" s="119"/>
      <c r="K150" s="32" t="str">
        <f t="shared" si="19"/>
        <v>Bogotá - Armenia</v>
      </c>
      <c r="L150" s="32">
        <f t="shared" si="19"/>
        <v>1</v>
      </c>
    </row>
    <row r="151" spans="2:12" x14ac:dyDescent="0.3">
      <c r="B151" s="32" t="s">
        <v>208</v>
      </c>
      <c r="C151" s="23">
        <v>1</v>
      </c>
      <c r="D151" s="126"/>
      <c r="E151" s="126"/>
      <c r="F151" s="129"/>
      <c r="G151" s="126"/>
      <c r="H151" s="15" t="str">
        <f t="shared" si="18"/>
        <v>Armenia - Bogotá</v>
      </c>
      <c r="J151" s="119"/>
      <c r="K151" s="32" t="str">
        <f t="shared" si="19"/>
        <v>Armenia - Bogotá</v>
      </c>
      <c r="L151" s="32">
        <f t="shared" si="19"/>
        <v>1</v>
      </c>
    </row>
    <row r="152" spans="2:12" x14ac:dyDescent="0.3">
      <c r="B152" s="32" t="s">
        <v>209</v>
      </c>
      <c r="C152" s="23">
        <v>6</v>
      </c>
      <c r="D152" s="126"/>
      <c r="E152" s="126"/>
      <c r="F152" s="129"/>
      <c r="G152" s="126"/>
      <c r="H152" s="15" t="str">
        <f t="shared" si="18"/>
        <v>Leticia - Puerto Santander</v>
      </c>
      <c r="J152" s="119"/>
      <c r="K152" s="32" t="str">
        <f t="shared" si="19"/>
        <v>Leticia - Puerto Santander</v>
      </c>
      <c r="L152" s="32">
        <f t="shared" si="19"/>
        <v>6</v>
      </c>
    </row>
    <row r="153" spans="2:12" x14ac:dyDescent="0.3">
      <c r="B153" s="33" t="s">
        <v>210</v>
      </c>
      <c r="C153" s="23">
        <v>6</v>
      </c>
      <c r="D153" s="126"/>
      <c r="E153" s="126"/>
      <c r="F153" s="129"/>
      <c r="G153" s="126"/>
      <c r="H153" s="15" t="str">
        <f t="shared" si="18"/>
        <v>Puerto Santander - Leticia</v>
      </c>
      <c r="J153" s="119"/>
      <c r="K153" s="32" t="str">
        <f t="shared" si="19"/>
        <v>Puerto Santander - Leticia</v>
      </c>
      <c r="L153" s="32">
        <f t="shared" si="19"/>
        <v>6</v>
      </c>
    </row>
    <row r="154" spans="2:12" x14ac:dyDescent="0.3">
      <c r="B154" s="33" t="s">
        <v>199</v>
      </c>
      <c r="C154" s="23">
        <v>2</v>
      </c>
      <c r="D154" s="126"/>
      <c r="E154" s="126"/>
      <c r="F154" s="129"/>
      <c r="G154" s="126"/>
      <c r="H154" s="15" t="str">
        <f t="shared" si="18"/>
        <v>Bogotá - Mitu</v>
      </c>
      <c r="J154" s="119"/>
      <c r="K154" s="32" t="str">
        <f t="shared" si="19"/>
        <v>Bogotá - Mitu</v>
      </c>
      <c r="L154" s="32">
        <f t="shared" si="19"/>
        <v>2</v>
      </c>
    </row>
    <row r="155" spans="2:12" x14ac:dyDescent="0.3">
      <c r="B155" s="33" t="s">
        <v>211</v>
      </c>
      <c r="C155" s="23">
        <v>2</v>
      </c>
      <c r="D155" s="126"/>
      <c r="E155" s="126"/>
      <c r="F155" s="129"/>
      <c r="G155" s="126"/>
      <c r="H155" s="15" t="str">
        <f t="shared" si="18"/>
        <v>Mitu - Bogotá</v>
      </c>
      <c r="J155" s="119"/>
      <c r="K155" s="32" t="str">
        <f t="shared" si="19"/>
        <v>Mitu - Bogotá</v>
      </c>
      <c r="L155" s="32">
        <f t="shared" si="19"/>
        <v>2</v>
      </c>
    </row>
    <row r="156" spans="2:12" x14ac:dyDescent="0.3">
      <c r="B156" s="33" t="s">
        <v>212</v>
      </c>
      <c r="C156" s="23">
        <v>1</v>
      </c>
      <c r="D156" s="126"/>
      <c r="E156" s="126"/>
      <c r="F156" s="129"/>
      <c r="G156" s="126"/>
      <c r="H156" s="15" t="str">
        <f t="shared" si="18"/>
        <v>Bogotá - Bucaramanga</v>
      </c>
      <c r="J156" s="119"/>
      <c r="K156" s="32" t="str">
        <f t="shared" si="19"/>
        <v>Bogotá - Bucaramanga</v>
      </c>
      <c r="L156" s="32">
        <f t="shared" si="19"/>
        <v>1</v>
      </c>
    </row>
    <row r="157" spans="2:12" x14ac:dyDescent="0.3">
      <c r="B157" s="33" t="s">
        <v>213</v>
      </c>
      <c r="C157" s="23">
        <v>1</v>
      </c>
      <c r="D157" s="126"/>
      <c r="E157" s="126"/>
      <c r="F157" s="129"/>
      <c r="G157" s="126"/>
      <c r="H157" s="15" t="str">
        <f t="shared" si="18"/>
        <v>Bucaramanga - Bogotá</v>
      </c>
      <c r="J157" s="119"/>
      <c r="K157" s="32" t="str">
        <f t="shared" si="19"/>
        <v>Bucaramanga - Bogotá</v>
      </c>
      <c r="L157" s="32">
        <f t="shared" si="19"/>
        <v>1</v>
      </c>
    </row>
    <row r="158" spans="2:12" x14ac:dyDescent="0.3">
      <c r="B158" s="33" t="s">
        <v>214</v>
      </c>
      <c r="C158" s="23">
        <v>11</v>
      </c>
      <c r="D158" s="126"/>
      <c r="E158" s="126"/>
      <c r="F158" s="129"/>
      <c r="G158" s="126"/>
      <c r="H158" s="15" t="str">
        <f t="shared" si="18"/>
        <v>Leticia - Pedrera</v>
      </c>
      <c r="J158" s="119"/>
      <c r="K158" s="32" t="str">
        <f t="shared" si="19"/>
        <v>Leticia - Pedrera</v>
      </c>
      <c r="L158" s="32">
        <f t="shared" si="19"/>
        <v>11</v>
      </c>
    </row>
    <row r="159" spans="2:12" x14ac:dyDescent="0.3">
      <c r="B159" s="33" t="s">
        <v>215</v>
      </c>
      <c r="C159" s="23">
        <v>11</v>
      </c>
      <c r="D159" s="126"/>
      <c r="E159" s="126"/>
      <c r="F159" s="129"/>
      <c r="G159" s="126"/>
      <c r="H159" s="15" t="str">
        <f t="shared" si="18"/>
        <v>Pedrera - Leticia</v>
      </c>
      <c r="J159" s="119"/>
      <c r="K159" s="32" t="str">
        <f t="shared" si="19"/>
        <v>Pedrera - Leticia</v>
      </c>
      <c r="L159" s="32">
        <f t="shared" si="19"/>
        <v>11</v>
      </c>
    </row>
    <row r="160" spans="2:12" x14ac:dyDescent="0.3">
      <c r="B160" s="33" t="s">
        <v>178</v>
      </c>
      <c r="C160" s="23">
        <v>2</v>
      </c>
      <c r="D160" s="126"/>
      <c r="E160" s="126"/>
      <c r="F160" s="129"/>
      <c r="G160" s="126"/>
      <c r="H160" s="15" t="str">
        <f t="shared" si="18"/>
        <v>Bogotá - Medellin</v>
      </c>
      <c r="J160" s="119"/>
      <c r="K160" s="32" t="str">
        <f t="shared" si="19"/>
        <v>Bogotá - Medellin</v>
      </c>
      <c r="L160" s="32">
        <f t="shared" si="19"/>
        <v>2</v>
      </c>
    </row>
    <row r="161" spans="1:12" x14ac:dyDescent="0.3">
      <c r="B161" s="33" t="s">
        <v>216</v>
      </c>
      <c r="C161" s="23">
        <v>2</v>
      </c>
      <c r="D161" s="126"/>
      <c r="E161" s="126"/>
      <c r="F161" s="129"/>
      <c r="G161" s="126"/>
      <c r="H161" s="15" t="str">
        <f t="shared" si="18"/>
        <v>Medellin - Bogotá</v>
      </c>
      <c r="J161" s="119"/>
      <c r="K161" s="32" t="str">
        <f t="shared" si="19"/>
        <v>Medellin - Bogotá</v>
      </c>
      <c r="L161" s="32">
        <f t="shared" si="19"/>
        <v>2</v>
      </c>
    </row>
    <row r="162" spans="1:12" x14ac:dyDescent="0.3">
      <c r="B162" s="33" t="s">
        <v>217</v>
      </c>
      <c r="C162" s="23">
        <v>6</v>
      </c>
      <c r="D162" s="126"/>
      <c r="E162" s="126"/>
      <c r="F162" s="129"/>
      <c r="G162" s="126"/>
      <c r="H162" s="15" t="str">
        <f t="shared" si="18"/>
        <v>Bogotá - Leguizamo</v>
      </c>
      <c r="J162" s="119"/>
      <c r="K162" s="32" t="str">
        <f t="shared" si="19"/>
        <v>Bogotá - Leguizamo</v>
      </c>
      <c r="L162" s="32">
        <f t="shared" si="19"/>
        <v>6</v>
      </c>
    </row>
    <row r="163" spans="1:12" x14ac:dyDescent="0.3">
      <c r="B163" s="33" t="s">
        <v>218</v>
      </c>
      <c r="C163" s="23">
        <v>6</v>
      </c>
      <c r="D163" s="126"/>
      <c r="E163" s="126"/>
      <c r="F163" s="129"/>
      <c r="G163" s="126"/>
      <c r="H163" s="15" t="str">
        <f t="shared" si="18"/>
        <v>Leguizamo - Bogotá</v>
      </c>
      <c r="J163" s="119"/>
      <c r="K163" s="32" t="str">
        <f t="shared" si="19"/>
        <v>Leguizamo - Bogotá</v>
      </c>
      <c r="L163" s="32">
        <f t="shared" si="19"/>
        <v>6</v>
      </c>
    </row>
    <row r="164" spans="1:12" x14ac:dyDescent="0.3">
      <c r="B164" s="33" t="s">
        <v>219</v>
      </c>
      <c r="C164" s="23">
        <v>3</v>
      </c>
      <c r="D164" s="126"/>
      <c r="E164" s="126"/>
      <c r="F164" s="129"/>
      <c r="G164" s="126"/>
      <c r="H164" s="15" t="str">
        <f t="shared" si="18"/>
        <v>Bogotá - Riohacha</v>
      </c>
      <c r="J164" s="119"/>
      <c r="K164" s="32" t="str">
        <f t="shared" si="19"/>
        <v>Bogotá - Riohacha</v>
      </c>
      <c r="L164" s="32">
        <f t="shared" si="19"/>
        <v>3</v>
      </c>
    </row>
    <row r="165" spans="1:12" x14ac:dyDescent="0.3">
      <c r="B165" s="33" t="s">
        <v>220</v>
      </c>
      <c r="C165" s="23">
        <v>3</v>
      </c>
      <c r="D165" s="126"/>
      <c r="E165" s="126"/>
      <c r="F165" s="129"/>
      <c r="G165" s="126"/>
      <c r="H165" s="15" t="str">
        <f t="shared" si="18"/>
        <v>Riohacha - Bogotá</v>
      </c>
      <c r="J165" s="119"/>
      <c r="K165" s="32" t="str">
        <f t="shared" si="19"/>
        <v>Riohacha - Bogotá</v>
      </c>
      <c r="L165" s="32">
        <f t="shared" si="19"/>
        <v>3</v>
      </c>
    </row>
    <row r="166" spans="1:12" x14ac:dyDescent="0.3">
      <c r="B166" s="38" t="s">
        <v>104</v>
      </c>
      <c r="C166" s="23">
        <v>1</v>
      </c>
      <c r="D166" s="126"/>
      <c r="E166" s="126"/>
      <c r="F166" s="129"/>
      <c r="G166" s="126"/>
      <c r="H166" s="15" t="str">
        <f t="shared" si="18"/>
        <v>Bogotá - Cartagena</v>
      </c>
      <c r="J166" s="119"/>
      <c r="K166" s="32" t="str">
        <f t="shared" si="19"/>
        <v>Bogotá - Cartagena</v>
      </c>
      <c r="L166" s="32">
        <f t="shared" si="19"/>
        <v>1</v>
      </c>
    </row>
    <row r="167" spans="1:12" x14ac:dyDescent="0.3">
      <c r="B167" s="33" t="s">
        <v>105</v>
      </c>
      <c r="C167" s="23">
        <v>1</v>
      </c>
      <c r="D167" s="126"/>
      <c r="E167" s="126"/>
      <c r="F167" s="129"/>
      <c r="G167" s="126"/>
      <c r="H167" s="15" t="str">
        <f t="shared" si="18"/>
        <v>Cartagena - Bogotá</v>
      </c>
      <c r="J167" s="119"/>
      <c r="K167" s="32" t="str">
        <f t="shared" si="19"/>
        <v>Cartagena - Bogotá</v>
      </c>
      <c r="L167" s="32">
        <f t="shared" si="19"/>
        <v>1</v>
      </c>
    </row>
    <row r="168" spans="1:12" x14ac:dyDescent="0.3">
      <c r="B168" s="33" t="s">
        <v>100</v>
      </c>
      <c r="C168" s="23">
        <v>2</v>
      </c>
      <c r="D168" s="126"/>
      <c r="E168" s="126"/>
      <c r="F168" s="129"/>
      <c r="G168" s="126"/>
      <c r="H168" s="15" t="str">
        <f t="shared" si="18"/>
        <v>Bogotá - Villavicencio</v>
      </c>
      <c r="J168" s="119"/>
      <c r="K168" s="32" t="str">
        <f t="shared" si="19"/>
        <v>Bogotá - Villavicencio</v>
      </c>
      <c r="L168" s="32">
        <f t="shared" si="19"/>
        <v>2</v>
      </c>
    </row>
    <row r="169" spans="1:12" x14ac:dyDescent="0.3">
      <c r="B169" s="38" t="s">
        <v>101</v>
      </c>
      <c r="C169" s="23">
        <v>2</v>
      </c>
      <c r="D169" s="126"/>
      <c r="E169" s="126"/>
      <c r="F169" s="129"/>
      <c r="G169" s="126"/>
      <c r="H169" s="15" t="str">
        <f t="shared" si="18"/>
        <v>Villavicencio - Bogotá</v>
      </c>
      <c r="J169" s="119"/>
      <c r="K169" s="33" t="str">
        <f t="shared" si="19"/>
        <v>Villavicencio - Bogotá</v>
      </c>
      <c r="L169" s="32">
        <f t="shared" si="19"/>
        <v>2</v>
      </c>
    </row>
    <row r="170" spans="1:12" x14ac:dyDescent="0.3">
      <c r="B170" s="33" t="s">
        <v>191</v>
      </c>
      <c r="C170" s="23">
        <v>2</v>
      </c>
      <c r="D170" s="126"/>
      <c r="E170" s="126"/>
      <c r="F170" s="129"/>
      <c r="G170" s="126"/>
      <c r="H170" s="15" t="str">
        <f t="shared" si="18"/>
        <v>Bogotá - Barranquilla</v>
      </c>
      <c r="J170" s="119"/>
      <c r="K170" s="32" t="str">
        <f t="shared" si="19"/>
        <v>Bogotá - Barranquilla</v>
      </c>
      <c r="L170" s="32">
        <f t="shared" si="19"/>
        <v>2</v>
      </c>
    </row>
    <row r="171" spans="1:12" x14ac:dyDescent="0.3">
      <c r="B171" s="33" t="s">
        <v>221</v>
      </c>
      <c r="C171" s="23">
        <v>2</v>
      </c>
      <c r="D171" s="126"/>
      <c r="E171" s="126"/>
      <c r="F171" s="129"/>
      <c r="G171" s="126"/>
      <c r="H171" s="15" t="str">
        <f t="shared" si="18"/>
        <v>Barranquilla - Bogotá</v>
      </c>
      <c r="J171" s="119"/>
      <c r="K171" s="32" t="str">
        <f t="shared" si="19"/>
        <v>Barranquilla - Bogotá</v>
      </c>
      <c r="L171" s="32">
        <f t="shared" si="19"/>
        <v>2</v>
      </c>
    </row>
    <row r="172" spans="1:12" x14ac:dyDescent="0.3">
      <c r="B172" s="33" t="s">
        <v>183</v>
      </c>
      <c r="C172" s="23">
        <v>1</v>
      </c>
      <c r="D172" s="126"/>
      <c r="E172" s="126"/>
      <c r="F172" s="129"/>
      <c r="G172" s="126"/>
      <c r="H172" s="15" t="str">
        <f t="shared" si="18"/>
        <v>Bogotá - Cali</v>
      </c>
      <c r="J172" s="119"/>
      <c r="K172" s="32" t="str">
        <f t="shared" si="19"/>
        <v>Bogotá - Cali</v>
      </c>
      <c r="L172" s="32">
        <f t="shared" si="19"/>
        <v>1</v>
      </c>
    </row>
    <row r="173" spans="1:12" x14ac:dyDescent="0.3">
      <c r="B173" s="33" t="s">
        <v>222</v>
      </c>
      <c r="C173" s="23">
        <v>1</v>
      </c>
      <c r="D173" s="127"/>
      <c r="E173" s="127"/>
      <c r="F173" s="130"/>
      <c r="G173" s="127"/>
      <c r="H173" s="15" t="str">
        <f t="shared" si="18"/>
        <v>Cali - Bogotá</v>
      </c>
      <c r="J173" s="119"/>
      <c r="K173" s="32" t="str">
        <f t="shared" si="19"/>
        <v>Cali - Bogotá</v>
      </c>
      <c r="L173" s="32">
        <f t="shared" si="19"/>
        <v>1</v>
      </c>
    </row>
    <row r="174" spans="1:12" x14ac:dyDescent="0.3">
      <c r="C174" s="15">
        <f>SUM(C144:C173)</f>
        <v>312</v>
      </c>
      <c r="J174" s="119"/>
      <c r="K174" s="27" t="s">
        <v>77</v>
      </c>
      <c r="L174" s="27">
        <f>SUM(L144:L173)</f>
        <v>312</v>
      </c>
    </row>
    <row r="175" spans="1:12" x14ac:dyDescent="0.3">
      <c r="A175" s="16" t="s">
        <v>223</v>
      </c>
      <c r="K175" s="32"/>
      <c r="L175" s="32"/>
    </row>
    <row r="176" spans="1:12" ht="100.5" customHeight="1" x14ac:dyDescent="0.3">
      <c r="B176" s="18" t="s">
        <v>224</v>
      </c>
      <c r="C176" s="18" t="s">
        <v>60</v>
      </c>
      <c r="D176" s="19" t="s">
        <v>61</v>
      </c>
      <c r="E176" s="19" t="s">
        <v>62</v>
      </c>
      <c r="F176" s="20" t="s">
        <v>63</v>
      </c>
      <c r="G176" s="19" t="s">
        <v>64</v>
      </c>
      <c r="J176" s="21" t="s">
        <v>65</v>
      </c>
      <c r="K176" s="21" t="str">
        <f>+B176</f>
        <v xml:space="preserve">REGIONAL </v>
      </c>
      <c r="L176" s="21" t="str">
        <f>+C176</f>
        <v>CANTIDAD DE TIQUETES</v>
      </c>
    </row>
    <row r="177" spans="1:12" x14ac:dyDescent="0.3">
      <c r="B177" s="33" t="s">
        <v>225</v>
      </c>
      <c r="C177" s="23">
        <v>102</v>
      </c>
      <c r="D177" s="125" t="s">
        <v>80</v>
      </c>
      <c r="E177" s="125" t="s">
        <v>226</v>
      </c>
      <c r="F177" s="128">
        <v>42004</v>
      </c>
      <c r="G177" s="125" t="s">
        <v>68</v>
      </c>
      <c r="H177" s="15" t="str">
        <f t="shared" ref="H177:H183" si="20">+PROPER(B177)</f>
        <v>Barranquilla - Bogotá  - Barranquilla</v>
      </c>
      <c r="J177" s="119" t="s">
        <v>227</v>
      </c>
      <c r="K177" s="33" t="str">
        <f>+B177</f>
        <v>Barranquilla - Bogotá  - Barranquilla</v>
      </c>
      <c r="L177" s="33">
        <f>+C177</f>
        <v>102</v>
      </c>
    </row>
    <row r="178" spans="1:12" x14ac:dyDescent="0.3">
      <c r="B178" s="33" t="s">
        <v>228</v>
      </c>
      <c r="C178" s="23">
        <v>6</v>
      </c>
      <c r="D178" s="126"/>
      <c r="E178" s="126"/>
      <c r="F178" s="129"/>
      <c r="G178" s="126"/>
      <c r="J178" s="119"/>
      <c r="K178" s="33" t="str">
        <f t="shared" ref="K178:L183" si="21">+B178</f>
        <v>Baranquilla- Riohacha - Barranquilla</v>
      </c>
      <c r="L178" s="33">
        <f t="shared" si="21"/>
        <v>6</v>
      </c>
    </row>
    <row r="179" spans="1:12" x14ac:dyDescent="0.3">
      <c r="B179" s="33" t="s">
        <v>229</v>
      </c>
      <c r="C179" s="23">
        <v>6</v>
      </c>
      <c r="D179" s="126"/>
      <c r="E179" s="126"/>
      <c r="F179" s="129"/>
      <c r="G179" s="126"/>
      <c r="H179" s="15" t="str">
        <f t="shared" si="20"/>
        <v>Barranquilla - Cartagena - Barranquilla</v>
      </c>
      <c r="J179" s="119"/>
      <c r="K179" s="33" t="str">
        <f t="shared" si="21"/>
        <v>Barranquilla - Cartagena - Barranquilla</v>
      </c>
      <c r="L179" s="33">
        <f t="shared" si="21"/>
        <v>6</v>
      </c>
    </row>
    <row r="180" spans="1:12" x14ac:dyDescent="0.3">
      <c r="B180" s="33" t="s">
        <v>230</v>
      </c>
      <c r="C180" s="23">
        <v>5</v>
      </c>
      <c r="D180" s="126"/>
      <c r="E180" s="126"/>
      <c r="F180" s="129"/>
      <c r="G180" s="126"/>
      <c r="H180" s="15" t="str">
        <f t="shared" si="20"/>
        <v>Barranquilla - San Jose Del Guaviare Del Guaviare</v>
      </c>
      <c r="J180" s="119"/>
      <c r="K180" s="33" t="str">
        <f t="shared" si="21"/>
        <v>Barranquilla - San jose del Guaviare Del Guaviare</v>
      </c>
      <c r="L180" s="33">
        <f t="shared" si="21"/>
        <v>5</v>
      </c>
    </row>
    <row r="181" spans="1:12" x14ac:dyDescent="0.3">
      <c r="B181" s="33" t="s">
        <v>231</v>
      </c>
      <c r="C181" s="23">
        <v>2</v>
      </c>
      <c r="D181" s="126"/>
      <c r="E181" s="126"/>
      <c r="F181" s="129"/>
      <c r="G181" s="126"/>
      <c r="H181" s="15" t="str">
        <f t="shared" si="20"/>
        <v>Barranquilla - Villavicencio</v>
      </c>
      <c r="J181" s="119"/>
      <c r="K181" s="33" t="str">
        <f t="shared" si="21"/>
        <v>Barranquilla - Villavicencio</v>
      </c>
      <c r="L181" s="33">
        <f t="shared" si="21"/>
        <v>2</v>
      </c>
    </row>
    <row r="182" spans="1:12" x14ac:dyDescent="0.3">
      <c r="B182" s="33" t="s">
        <v>232</v>
      </c>
      <c r="C182" s="23">
        <v>15</v>
      </c>
      <c r="D182" s="126"/>
      <c r="E182" s="126"/>
      <c r="F182" s="129"/>
      <c r="G182" s="126"/>
      <c r="H182" s="15" t="str">
        <f t="shared" si="20"/>
        <v>Barranquilla - Bucaramanga</v>
      </c>
      <c r="J182" s="119"/>
      <c r="K182" s="33" t="str">
        <f t="shared" si="21"/>
        <v>Barranquilla - Bucaramanga</v>
      </c>
      <c r="L182" s="33">
        <f t="shared" si="21"/>
        <v>15</v>
      </c>
    </row>
    <row r="183" spans="1:12" x14ac:dyDescent="0.3">
      <c r="B183" s="33" t="s">
        <v>233</v>
      </c>
      <c r="C183" s="23">
        <v>3</v>
      </c>
      <c r="D183" s="127"/>
      <c r="E183" s="127"/>
      <c r="F183" s="130"/>
      <c r="G183" s="127"/>
      <c r="H183" s="15" t="str">
        <f t="shared" si="20"/>
        <v>Barraquilla-Pasto</v>
      </c>
      <c r="J183" s="119"/>
      <c r="K183" s="33" t="str">
        <f t="shared" si="21"/>
        <v>Barraquilla-Pasto</v>
      </c>
      <c r="L183" s="33">
        <f t="shared" si="21"/>
        <v>3</v>
      </c>
    </row>
    <row r="184" spans="1:12" x14ac:dyDescent="0.3">
      <c r="C184" s="15">
        <f>SUM(C177:C183)</f>
        <v>139</v>
      </c>
      <c r="J184" s="119"/>
      <c r="K184" s="27" t="s">
        <v>77</v>
      </c>
      <c r="L184" s="27">
        <f>SUM(L177:L183)</f>
        <v>139</v>
      </c>
    </row>
    <row r="185" spans="1:12" x14ac:dyDescent="0.3">
      <c r="A185" s="16" t="s">
        <v>234</v>
      </c>
      <c r="K185" s="33"/>
      <c r="L185" s="33"/>
    </row>
    <row r="186" spans="1:12" ht="105" customHeight="1" x14ac:dyDescent="0.3">
      <c r="B186" s="18" t="s">
        <v>59</v>
      </c>
      <c r="C186" s="18" t="s">
        <v>60</v>
      </c>
      <c r="D186" s="19" t="s">
        <v>61</v>
      </c>
      <c r="E186" s="19" t="s">
        <v>62</v>
      </c>
      <c r="F186" s="20" t="s">
        <v>63</v>
      </c>
      <c r="G186" s="19" t="s">
        <v>64</v>
      </c>
      <c r="J186" s="21" t="s">
        <v>65</v>
      </c>
      <c r="K186" s="21" t="str">
        <f>+B186</f>
        <v>RUTA</v>
      </c>
      <c r="L186" s="21" t="str">
        <f>+C186</f>
        <v>CANTIDAD DE TIQUETES</v>
      </c>
    </row>
    <row r="187" spans="1:12" ht="30" customHeight="1" x14ac:dyDescent="0.3">
      <c r="B187" s="59" t="s">
        <v>235</v>
      </c>
      <c r="C187" s="60">
        <v>70</v>
      </c>
      <c r="D187" s="61"/>
      <c r="E187" s="61"/>
      <c r="F187" s="62"/>
      <c r="G187" s="61"/>
      <c r="J187" s="119" t="s">
        <v>236</v>
      </c>
      <c r="K187" s="59" t="str">
        <f>+B187</f>
        <v xml:space="preserve">Manizalez - Bogotá-Manizales </v>
      </c>
      <c r="L187" s="23">
        <f>+C187</f>
        <v>70</v>
      </c>
    </row>
    <row r="188" spans="1:12" x14ac:dyDescent="0.3">
      <c r="B188" s="63" t="s">
        <v>237</v>
      </c>
      <c r="C188" s="23">
        <v>1</v>
      </c>
      <c r="D188" s="125" t="s">
        <v>80</v>
      </c>
      <c r="E188" s="125" t="s">
        <v>238</v>
      </c>
      <c r="F188" s="128">
        <v>42004</v>
      </c>
      <c r="G188" s="125" t="s">
        <v>68</v>
      </c>
      <c r="H188" s="15" t="str">
        <f t="shared" ref="H188:H194" si="22">+PROPER(B188)</f>
        <v>Manizales - Pasto - Manizalez</v>
      </c>
      <c r="J188" s="119"/>
      <c r="K188" s="59" t="str">
        <f t="shared" ref="K188:L194" si="23">+B188</f>
        <v>Manizales - Pasto - Manizalez</v>
      </c>
      <c r="L188" s="23">
        <f t="shared" si="23"/>
        <v>1</v>
      </c>
    </row>
    <row r="189" spans="1:12" x14ac:dyDescent="0.3">
      <c r="B189" s="63" t="s">
        <v>239</v>
      </c>
      <c r="C189" s="23">
        <v>1</v>
      </c>
      <c r="D189" s="126"/>
      <c r="E189" s="126"/>
      <c r="F189" s="129"/>
      <c r="G189" s="126"/>
      <c r="H189" s="15" t="str">
        <f t="shared" si="22"/>
        <v>Manizales - Riohacha</v>
      </c>
      <c r="J189" s="119"/>
      <c r="K189" s="59" t="str">
        <f t="shared" si="23"/>
        <v>Manizales - Riohacha</v>
      </c>
      <c r="L189" s="23">
        <f t="shared" si="23"/>
        <v>1</v>
      </c>
    </row>
    <row r="190" spans="1:12" x14ac:dyDescent="0.3">
      <c r="B190" s="63" t="s">
        <v>240</v>
      </c>
      <c r="C190" s="23">
        <v>1</v>
      </c>
      <c r="D190" s="126"/>
      <c r="E190" s="126"/>
      <c r="F190" s="129"/>
      <c r="G190" s="126"/>
      <c r="H190" s="15" t="str">
        <f t="shared" si="22"/>
        <v>Manizalez  - Barranquilla</v>
      </c>
      <c r="J190" s="119"/>
      <c r="K190" s="59" t="str">
        <f t="shared" si="23"/>
        <v>Manizalez  - Barranquilla</v>
      </c>
      <c r="L190" s="23">
        <f t="shared" si="23"/>
        <v>1</v>
      </c>
    </row>
    <row r="191" spans="1:12" x14ac:dyDescent="0.3">
      <c r="B191" s="63" t="s">
        <v>241</v>
      </c>
      <c r="C191" s="23">
        <v>4</v>
      </c>
      <c r="D191" s="126"/>
      <c r="E191" s="126"/>
      <c r="F191" s="129"/>
      <c r="G191" s="126"/>
      <c r="H191" s="15" t="str">
        <f t="shared" si="22"/>
        <v>Manizalez - Cartagena</v>
      </c>
      <c r="J191" s="119"/>
      <c r="K191" s="59" t="str">
        <f t="shared" si="23"/>
        <v>Manizalez - Cartagena</v>
      </c>
      <c r="L191" s="23">
        <f t="shared" si="23"/>
        <v>4</v>
      </c>
    </row>
    <row r="192" spans="1:12" x14ac:dyDescent="0.3">
      <c r="B192" s="63" t="s">
        <v>242</v>
      </c>
      <c r="C192" s="23">
        <v>2</v>
      </c>
      <c r="D192" s="126"/>
      <c r="E192" s="126"/>
      <c r="F192" s="129"/>
      <c r="G192" s="126"/>
      <c r="H192" s="15" t="str">
        <f t="shared" si="22"/>
        <v>Manizalez - San Jose Del Guaviare Del Guaviare</v>
      </c>
      <c r="J192" s="119"/>
      <c r="K192" s="59" t="str">
        <f t="shared" si="23"/>
        <v>Manizalez - San jose del Guaviare Del Guaviare</v>
      </c>
      <c r="L192" s="23">
        <f t="shared" si="23"/>
        <v>2</v>
      </c>
    </row>
    <row r="193" spans="2:12" x14ac:dyDescent="0.3">
      <c r="B193" s="63" t="s">
        <v>243</v>
      </c>
      <c r="C193" s="23">
        <v>2</v>
      </c>
      <c r="D193" s="126"/>
      <c r="E193" s="126"/>
      <c r="F193" s="129"/>
      <c r="G193" s="126"/>
      <c r="H193" s="15" t="str">
        <f t="shared" si="22"/>
        <v>Manizalez - Villavicencio</v>
      </c>
      <c r="J193" s="119"/>
      <c r="K193" s="59" t="str">
        <f t="shared" si="23"/>
        <v>Manizalez - Villavicencio</v>
      </c>
      <c r="L193" s="23">
        <f t="shared" si="23"/>
        <v>2</v>
      </c>
    </row>
    <row r="194" spans="2:12" x14ac:dyDescent="0.3">
      <c r="B194" s="63" t="s">
        <v>244</v>
      </c>
      <c r="C194" s="23">
        <v>2</v>
      </c>
      <c r="D194" s="127"/>
      <c r="E194" s="127"/>
      <c r="F194" s="130"/>
      <c r="G194" s="127"/>
      <c r="H194" s="15" t="str">
        <f t="shared" si="22"/>
        <v>Manizales -Bucaramanga</v>
      </c>
      <c r="J194" s="119"/>
      <c r="K194" s="59" t="str">
        <f t="shared" si="23"/>
        <v>Manizales -Bucaramanga</v>
      </c>
      <c r="L194" s="23">
        <f t="shared" si="23"/>
        <v>2</v>
      </c>
    </row>
    <row r="195" spans="2:12" x14ac:dyDescent="0.3">
      <c r="C195" s="15">
        <f>SUM(C187:C194)</f>
        <v>83</v>
      </c>
      <c r="J195" s="119"/>
      <c r="K195" s="27" t="s">
        <v>77</v>
      </c>
      <c r="L195" s="27">
        <f>SUM(L187:L194)</f>
        <v>83</v>
      </c>
    </row>
    <row r="196" spans="2:12" x14ac:dyDescent="0.3">
      <c r="K196" s="64"/>
      <c r="L196" s="49"/>
    </row>
    <row r="197" spans="2:12" ht="90" customHeight="1" x14ac:dyDescent="0.3">
      <c r="B197" s="18" t="s">
        <v>59</v>
      </c>
      <c r="C197" s="18" t="s">
        <v>60</v>
      </c>
      <c r="D197" s="19" t="s">
        <v>61</v>
      </c>
      <c r="E197" s="19" t="s">
        <v>62</v>
      </c>
      <c r="F197" s="20" t="s">
        <v>63</v>
      </c>
      <c r="G197" s="19" t="s">
        <v>64</v>
      </c>
      <c r="J197" s="21" t="s">
        <v>65</v>
      </c>
      <c r="K197" s="27" t="str">
        <f>+B197</f>
        <v>RUTA</v>
      </c>
      <c r="L197" s="21" t="str">
        <f>+C197</f>
        <v>CANTIDAD DE TIQUETES</v>
      </c>
    </row>
    <row r="198" spans="2:12" x14ac:dyDescent="0.3">
      <c r="B198" s="33" t="s">
        <v>245</v>
      </c>
      <c r="C198" s="23">
        <v>30</v>
      </c>
      <c r="D198" s="126"/>
      <c r="E198" s="126"/>
      <c r="F198" s="129"/>
      <c r="G198" s="126"/>
      <c r="H198" s="15" t="str">
        <f t="shared" ref="H198:H216" si="24">+PROPER(B198)</f>
        <v>Villavicencio  - Macarena</v>
      </c>
      <c r="J198" s="119" t="s">
        <v>873</v>
      </c>
      <c r="K198" s="33" t="str">
        <f t="shared" ref="K198:L216" si="25">+B198</f>
        <v>Villavicencio  - Macarena</v>
      </c>
      <c r="L198" s="33">
        <f t="shared" si="25"/>
        <v>30</v>
      </c>
    </row>
    <row r="199" spans="2:12" x14ac:dyDescent="0.3">
      <c r="B199" s="33" t="s">
        <v>246</v>
      </c>
      <c r="C199" s="23">
        <v>24</v>
      </c>
      <c r="D199" s="126"/>
      <c r="E199" s="126"/>
      <c r="F199" s="129"/>
      <c r="G199" s="126"/>
      <c r="H199" s="15" t="str">
        <f t="shared" si="24"/>
        <v xml:space="preserve">Villavicencio  - Mapiripan </v>
      </c>
      <c r="J199" s="119"/>
      <c r="K199" s="33" t="str">
        <f t="shared" si="25"/>
        <v xml:space="preserve">Villavicencio  - Mapiripan </v>
      </c>
      <c r="L199" s="33">
        <f t="shared" si="25"/>
        <v>24</v>
      </c>
    </row>
    <row r="200" spans="2:12" x14ac:dyDescent="0.3">
      <c r="B200" s="33" t="s">
        <v>247</v>
      </c>
      <c r="C200" s="23">
        <v>6</v>
      </c>
      <c r="D200" s="126"/>
      <c r="E200" s="126"/>
      <c r="F200" s="129"/>
      <c r="G200" s="126"/>
      <c r="H200" s="15" t="str">
        <f t="shared" si="24"/>
        <v>Villavicencio - Mitu</v>
      </c>
      <c r="J200" s="119"/>
      <c r="K200" s="33" t="str">
        <f t="shared" si="25"/>
        <v>Villavicencio - Mitu</v>
      </c>
      <c r="L200" s="33">
        <f t="shared" si="25"/>
        <v>6</v>
      </c>
    </row>
    <row r="201" spans="2:12" x14ac:dyDescent="0.3">
      <c r="B201" s="33" t="s">
        <v>248</v>
      </c>
      <c r="C201" s="23">
        <v>40</v>
      </c>
      <c r="D201" s="126"/>
      <c r="E201" s="126"/>
      <c r="F201" s="129"/>
      <c r="G201" s="126"/>
      <c r="H201" s="15" t="str">
        <f t="shared" si="24"/>
        <v xml:space="preserve">Villavicencio - Bogotá - Villavicencio </v>
      </c>
      <c r="J201" s="119"/>
      <c r="K201" s="33" t="str">
        <f t="shared" si="25"/>
        <v xml:space="preserve">Villavicencio - Bogotá - Villavicencio </v>
      </c>
      <c r="L201" s="33">
        <f t="shared" si="25"/>
        <v>40</v>
      </c>
    </row>
    <row r="202" spans="2:12" x14ac:dyDescent="0.3">
      <c r="B202" s="33" t="s">
        <v>249</v>
      </c>
      <c r="C202" s="23">
        <v>4</v>
      </c>
      <c r="D202" s="126"/>
      <c r="E202" s="126"/>
      <c r="F202" s="129"/>
      <c r="G202" s="126"/>
      <c r="H202" s="15" t="str">
        <f t="shared" si="24"/>
        <v>Villavicencio - Manizales</v>
      </c>
      <c r="J202" s="119"/>
      <c r="K202" s="33" t="str">
        <f t="shared" si="25"/>
        <v>Villavicencio - Manizales</v>
      </c>
      <c r="L202" s="33">
        <f t="shared" si="25"/>
        <v>4</v>
      </c>
    </row>
    <row r="203" spans="2:12" x14ac:dyDescent="0.3">
      <c r="B203" s="33" t="s">
        <v>250</v>
      </c>
      <c r="C203" s="23">
        <v>4</v>
      </c>
      <c r="D203" s="126"/>
      <c r="E203" s="126"/>
      <c r="F203" s="129"/>
      <c r="G203" s="126"/>
      <c r="H203" s="15" t="str">
        <f t="shared" si="24"/>
        <v xml:space="preserve">Villavicencio - Cali </v>
      </c>
      <c r="J203" s="119"/>
      <c r="K203" s="33" t="str">
        <f t="shared" si="25"/>
        <v xml:space="preserve">villavicencio - cali </v>
      </c>
      <c r="L203" s="33">
        <f>+C203</f>
        <v>4</v>
      </c>
    </row>
    <row r="204" spans="2:12" x14ac:dyDescent="0.3">
      <c r="B204" s="33" t="s">
        <v>251</v>
      </c>
      <c r="C204" s="23">
        <v>2</v>
      </c>
      <c r="D204" s="126"/>
      <c r="E204" s="126"/>
      <c r="F204" s="129"/>
      <c r="G204" s="126"/>
      <c r="H204" s="15" t="str">
        <f t="shared" si="24"/>
        <v xml:space="preserve">Villavicencio - Pasto Villavicencio </v>
      </c>
      <c r="J204" s="119"/>
      <c r="K204" s="33" t="str">
        <f t="shared" si="25"/>
        <v xml:space="preserve">villavicencio - pasto villavicencio </v>
      </c>
      <c r="L204" s="33">
        <f t="shared" si="25"/>
        <v>2</v>
      </c>
    </row>
    <row r="205" spans="2:12" x14ac:dyDescent="0.3">
      <c r="B205" s="33" t="s">
        <v>252</v>
      </c>
      <c r="C205" s="23">
        <v>10</v>
      </c>
      <c r="D205" s="126"/>
      <c r="E205" s="126"/>
      <c r="F205" s="129"/>
      <c r="G205" s="126"/>
      <c r="H205" s="15" t="str">
        <f t="shared" si="24"/>
        <v>Villavicencio  - Cali</v>
      </c>
      <c r="J205" s="119"/>
      <c r="K205" s="33" t="str">
        <f t="shared" si="25"/>
        <v>Villavicencio  - Cali</v>
      </c>
      <c r="L205" s="33">
        <f t="shared" si="25"/>
        <v>10</v>
      </c>
    </row>
    <row r="206" spans="2:12" x14ac:dyDescent="0.3">
      <c r="B206" s="33" t="s">
        <v>253</v>
      </c>
      <c r="C206" s="23">
        <v>2</v>
      </c>
      <c r="D206" s="126"/>
      <c r="E206" s="126"/>
      <c r="F206" s="129"/>
      <c r="G206" s="126"/>
      <c r="H206" s="15" t="str">
        <f t="shared" si="24"/>
        <v xml:space="preserve">Villavicenio - Pasto </v>
      </c>
      <c r="J206" s="119"/>
      <c r="K206" s="33" t="str">
        <f t="shared" si="25"/>
        <v xml:space="preserve">Villavicenio - Pasto </v>
      </c>
      <c r="L206" s="33">
        <f t="shared" si="25"/>
        <v>2</v>
      </c>
    </row>
    <row r="207" spans="2:12" x14ac:dyDescent="0.3">
      <c r="B207" s="33" t="s">
        <v>254</v>
      </c>
      <c r="C207" s="23">
        <v>4</v>
      </c>
      <c r="D207" s="126"/>
      <c r="E207" s="126"/>
      <c r="F207" s="129"/>
      <c r="G207" s="126"/>
      <c r="H207" s="15" t="str">
        <f t="shared" si="24"/>
        <v>Villavicencio - Arauca</v>
      </c>
      <c r="J207" s="119"/>
      <c r="K207" s="33" t="str">
        <f t="shared" si="25"/>
        <v>Villavicencio - Arauca</v>
      </c>
      <c r="L207" s="33">
        <f t="shared" si="25"/>
        <v>4</v>
      </c>
    </row>
    <row r="208" spans="2:12" x14ac:dyDescent="0.3">
      <c r="B208" s="33" t="s">
        <v>255</v>
      </c>
      <c r="C208" s="23">
        <v>20</v>
      </c>
      <c r="D208" s="126"/>
      <c r="E208" s="126"/>
      <c r="F208" s="129"/>
      <c r="G208" s="126"/>
      <c r="H208" s="15" t="str">
        <f t="shared" si="24"/>
        <v>Villavicencio - Medellin</v>
      </c>
      <c r="J208" s="119"/>
      <c r="K208" s="33" t="str">
        <f t="shared" si="25"/>
        <v>Villavicencio - Medellin</v>
      </c>
      <c r="L208" s="33">
        <f t="shared" si="25"/>
        <v>20</v>
      </c>
    </row>
    <row r="209" spans="2:12" x14ac:dyDescent="0.3">
      <c r="B209" s="33" t="s">
        <v>256</v>
      </c>
      <c r="C209" s="23">
        <v>2</v>
      </c>
      <c r="D209" s="126"/>
      <c r="E209" s="126"/>
      <c r="F209" s="129"/>
      <c r="G209" s="126"/>
      <c r="H209" s="15" t="str">
        <f t="shared" si="24"/>
        <v xml:space="preserve">Villavicencio - Pereira -Villavicencio </v>
      </c>
      <c r="J209" s="119"/>
      <c r="K209" s="33" t="str">
        <f t="shared" si="25"/>
        <v xml:space="preserve">Villavicencio - pereira -villavicencio </v>
      </c>
      <c r="L209" s="33">
        <f t="shared" si="25"/>
        <v>2</v>
      </c>
    </row>
    <row r="210" spans="2:12" x14ac:dyDescent="0.3">
      <c r="B210" s="33" t="s">
        <v>257</v>
      </c>
      <c r="C210" s="23">
        <v>6</v>
      </c>
      <c r="D210" s="126"/>
      <c r="E210" s="126"/>
      <c r="F210" s="129"/>
      <c r="G210" s="126"/>
      <c r="H210" s="15" t="str">
        <f t="shared" si="24"/>
        <v>Villavicencio - Cumaribo</v>
      </c>
      <c r="J210" s="119"/>
      <c r="K210" s="33" t="str">
        <f t="shared" si="25"/>
        <v>Villavicencio - Cumaribo</v>
      </c>
      <c r="L210" s="33">
        <f t="shared" si="25"/>
        <v>6</v>
      </c>
    </row>
    <row r="211" spans="2:12" x14ac:dyDescent="0.3">
      <c r="B211" s="33" t="s">
        <v>258</v>
      </c>
      <c r="C211" s="23">
        <v>10</v>
      </c>
      <c r="D211" s="126"/>
      <c r="E211" s="126"/>
      <c r="F211" s="129"/>
      <c r="G211" s="126"/>
      <c r="H211" s="15" t="str">
        <f t="shared" si="24"/>
        <v>Villavicencio - Riohacha</v>
      </c>
      <c r="J211" s="119"/>
      <c r="K211" s="33" t="str">
        <f t="shared" si="25"/>
        <v>Villavicencio - Riohacha</v>
      </c>
      <c r="L211" s="33">
        <f t="shared" si="25"/>
        <v>10</v>
      </c>
    </row>
    <row r="212" spans="2:12" x14ac:dyDescent="0.3">
      <c r="B212" s="33" t="s">
        <v>259</v>
      </c>
      <c r="C212" s="23">
        <v>5</v>
      </c>
      <c r="D212" s="126"/>
      <c r="E212" s="126"/>
      <c r="F212" s="129"/>
      <c r="G212" s="126"/>
      <c r="H212" s="15" t="str">
        <f t="shared" si="24"/>
        <v>Villavicencio - Valledupar</v>
      </c>
      <c r="J212" s="119"/>
      <c r="K212" s="33" t="str">
        <f t="shared" si="25"/>
        <v>Villavicencio - Valledupar</v>
      </c>
      <c r="L212" s="33">
        <f t="shared" si="25"/>
        <v>5</v>
      </c>
    </row>
    <row r="213" spans="2:12" x14ac:dyDescent="0.3">
      <c r="B213" s="33" t="s">
        <v>260</v>
      </c>
      <c r="C213" s="23">
        <v>4</v>
      </c>
      <c r="D213" s="126"/>
      <c r="E213" s="126"/>
      <c r="F213" s="129"/>
      <c r="G213" s="126"/>
      <c r="H213" s="15" t="str">
        <f t="shared" si="24"/>
        <v>Villavicencio - Pereira</v>
      </c>
      <c r="J213" s="119"/>
      <c r="K213" s="33" t="str">
        <f t="shared" si="25"/>
        <v>Villavicencio - Pereira</v>
      </c>
      <c r="L213" s="33">
        <f t="shared" si="25"/>
        <v>4</v>
      </c>
    </row>
    <row r="214" spans="2:12" x14ac:dyDescent="0.3">
      <c r="B214" s="33" t="s">
        <v>261</v>
      </c>
      <c r="C214" s="23">
        <v>2</v>
      </c>
      <c r="D214" s="126"/>
      <c r="E214" s="126"/>
      <c r="F214" s="129"/>
      <c r="G214" s="126"/>
      <c r="H214" s="15" t="str">
        <f t="shared" si="24"/>
        <v>Villavicencio - Quibdo</v>
      </c>
      <c r="J214" s="119"/>
      <c r="K214" s="33" t="str">
        <f t="shared" si="25"/>
        <v>Villavicencio - Quibdo</v>
      </c>
      <c r="L214" s="33">
        <f t="shared" si="25"/>
        <v>2</v>
      </c>
    </row>
    <row r="215" spans="2:12" x14ac:dyDescent="0.3">
      <c r="B215" s="33" t="s">
        <v>262</v>
      </c>
      <c r="C215" s="23">
        <v>4</v>
      </c>
      <c r="D215" s="126"/>
      <c r="E215" s="126"/>
      <c r="F215" s="129"/>
      <c r="G215" s="126"/>
      <c r="H215" s="15" t="str">
        <f t="shared" si="24"/>
        <v>Villavicencio - Cucuta</v>
      </c>
      <c r="J215" s="119"/>
      <c r="K215" s="33" t="str">
        <f t="shared" si="25"/>
        <v>Villavicencio - Cucuta</v>
      </c>
      <c r="L215" s="33">
        <f t="shared" si="25"/>
        <v>4</v>
      </c>
    </row>
    <row r="216" spans="2:12" x14ac:dyDescent="0.3">
      <c r="B216" s="33" t="s">
        <v>263</v>
      </c>
      <c r="C216" s="23">
        <v>10</v>
      </c>
      <c r="D216" s="127"/>
      <c r="E216" s="127"/>
      <c r="F216" s="130"/>
      <c r="G216" s="127"/>
      <c r="H216" s="15" t="str">
        <f t="shared" si="24"/>
        <v xml:space="preserve">Villavicencio - Cartagena - Villavicencio </v>
      </c>
      <c r="J216" s="119"/>
      <c r="K216" s="33" t="str">
        <f t="shared" si="25"/>
        <v xml:space="preserve">Villavicencio - Cartagena - Villavicencio </v>
      </c>
      <c r="L216" s="33">
        <f t="shared" si="25"/>
        <v>10</v>
      </c>
    </row>
    <row r="217" spans="2:12" x14ac:dyDescent="0.3">
      <c r="C217" s="15">
        <f>SUM(C198:C216)</f>
        <v>189</v>
      </c>
      <c r="J217" s="119"/>
      <c r="K217" s="27" t="s">
        <v>77</v>
      </c>
      <c r="L217" s="27">
        <f>SUM(L198:L216)</f>
        <v>189</v>
      </c>
    </row>
    <row r="218" spans="2:12" x14ac:dyDescent="0.3">
      <c r="K218" s="58"/>
      <c r="L218" s="58"/>
    </row>
    <row r="219" spans="2:12" ht="100.5" customHeight="1" x14ac:dyDescent="0.3">
      <c r="B219" s="18" t="s">
        <v>59</v>
      </c>
      <c r="C219" s="18" t="s">
        <v>264</v>
      </c>
      <c r="D219" s="19" t="s">
        <v>61</v>
      </c>
      <c r="E219" s="19" t="s">
        <v>62</v>
      </c>
      <c r="F219" s="20" t="s">
        <v>63</v>
      </c>
      <c r="G219" s="19" t="s">
        <v>64</v>
      </c>
      <c r="J219" s="21" t="s">
        <v>65</v>
      </c>
      <c r="K219" s="21" t="str">
        <f>+B219</f>
        <v>RUTA</v>
      </c>
      <c r="L219" s="21" t="str">
        <f>+C219</f>
        <v xml:space="preserve">NUMERO DE TIQUETES  </v>
      </c>
    </row>
    <row r="220" spans="2:12" x14ac:dyDescent="0.3">
      <c r="B220" s="65" t="s">
        <v>265</v>
      </c>
      <c r="C220" s="66">
        <v>2</v>
      </c>
      <c r="D220" s="125" t="s">
        <v>80</v>
      </c>
      <c r="E220" s="125" t="s">
        <v>266</v>
      </c>
      <c r="F220" s="128">
        <v>42004</v>
      </c>
      <c r="G220" s="125" t="s">
        <v>68</v>
      </c>
      <c r="H220" s="15" t="str">
        <f t="shared" ref="H220:H253" si="26">+PROPER(B220)</f>
        <v>Barranquilla- Bogotá-Ibague</v>
      </c>
      <c r="J220" s="119" t="s">
        <v>267</v>
      </c>
      <c r="K220" s="65" t="str">
        <f>+B220</f>
        <v>Barranquilla- Bogotá-Ibague</v>
      </c>
      <c r="L220" s="65">
        <f>+C220</f>
        <v>2</v>
      </c>
    </row>
    <row r="221" spans="2:12" x14ac:dyDescent="0.3">
      <c r="B221" s="67" t="s">
        <v>104</v>
      </c>
      <c r="C221" s="66">
        <v>2</v>
      </c>
      <c r="D221" s="126"/>
      <c r="E221" s="126"/>
      <c r="F221" s="129"/>
      <c r="G221" s="126"/>
      <c r="H221" s="15" t="str">
        <f t="shared" si="26"/>
        <v>Bogotá - Cartagena</v>
      </c>
      <c r="J221" s="119"/>
      <c r="K221" s="65" t="str">
        <f t="shared" ref="K221:L253" si="27">+B221</f>
        <v>Bogotá - Cartagena</v>
      </c>
      <c r="L221" s="65">
        <f t="shared" si="27"/>
        <v>2</v>
      </c>
    </row>
    <row r="222" spans="2:12" x14ac:dyDescent="0.3">
      <c r="B222" s="65" t="s">
        <v>14</v>
      </c>
      <c r="C222" s="66">
        <v>3</v>
      </c>
      <c r="D222" s="126"/>
      <c r="E222" s="126"/>
      <c r="F222" s="129"/>
      <c r="G222" s="126"/>
      <c r="H222" s="15" t="str">
        <f t="shared" si="26"/>
        <v>Bogotá-Cartagena-Bogotá</v>
      </c>
      <c r="J222" s="119"/>
      <c r="K222" s="65" t="str">
        <f t="shared" si="27"/>
        <v>Bogotá-Cartagena-Bogotá</v>
      </c>
      <c r="L222" s="65">
        <f t="shared" si="27"/>
        <v>3</v>
      </c>
    </row>
    <row r="223" spans="2:12" x14ac:dyDescent="0.3">
      <c r="B223" s="65" t="s">
        <v>268</v>
      </c>
      <c r="C223" s="66">
        <v>28</v>
      </c>
      <c r="D223" s="126"/>
      <c r="E223" s="126"/>
      <c r="F223" s="129"/>
      <c r="G223" s="126"/>
      <c r="H223" s="15" t="str">
        <f t="shared" si="26"/>
        <v>Bogotá-Ibague</v>
      </c>
      <c r="J223" s="119"/>
      <c r="K223" s="65" t="str">
        <f t="shared" si="27"/>
        <v>Bogotá-Ibague</v>
      </c>
      <c r="L223" s="65">
        <f t="shared" si="27"/>
        <v>28</v>
      </c>
    </row>
    <row r="224" spans="2:12" x14ac:dyDescent="0.3">
      <c r="B224" s="65" t="s">
        <v>269</v>
      </c>
      <c r="C224" s="66">
        <v>1</v>
      </c>
      <c r="D224" s="126"/>
      <c r="E224" s="126"/>
      <c r="F224" s="129"/>
      <c r="G224" s="126"/>
      <c r="H224" s="15" t="str">
        <f t="shared" si="26"/>
        <v>Bogotá-Medellin-Bogotá-Ibague</v>
      </c>
      <c r="J224" s="119"/>
      <c r="K224" s="65" t="str">
        <f t="shared" si="27"/>
        <v>Bogotá-Medellin-Bogotá-Ibague</v>
      </c>
      <c r="L224" s="65">
        <f t="shared" si="27"/>
        <v>1</v>
      </c>
    </row>
    <row r="225" spans="2:12" x14ac:dyDescent="0.3">
      <c r="B225" s="65" t="s">
        <v>270</v>
      </c>
      <c r="C225" s="66">
        <v>1</v>
      </c>
      <c r="D225" s="126"/>
      <c r="E225" s="126"/>
      <c r="F225" s="129"/>
      <c r="G225" s="126"/>
      <c r="H225" s="15" t="str">
        <f t="shared" si="26"/>
        <v>Bogotá-Popayan</v>
      </c>
      <c r="J225" s="119"/>
      <c r="K225" s="65" t="str">
        <f t="shared" si="27"/>
        <v>Bogotá-Popayan</v>
      </c>
      <c r="L225" s="65">
        <f t="shared" si="27"/>
        <v>1</v>
      </c>
    </row>
    <row r="226" spans="2:12" x14ac:dyDescent="0.3">
      <c r="B226" s="65" t="s">
        <v>271</v>
      </c>
      <c r="C226" s="66">
        <v>2</v>
      </c>
      <c r="D226" s="126"/>
      <c r="E226" s="126"/>
      <c r="F226" s="129"/>
      <c r="G226" s="126"/>
      <c r="H226" s="15" t="str">
        <f t="shared" si="26"/>
        <v>Bogotá-Popayan-Bogotá-Ibague</v>
      </c>
      <c r="J226" s="119"/>
      <c r="K226" s="65" t="str">
        <f t="shared" si="27"/>
        <v>Bogotá-Popayan-Bogotá-Ibague</v>
      </c>
      <c r="L226" s="65">
        <f t="shared" si="27"/>
        <v>2</v>
      </c>
    </row>
    <row r="227" spans="2:12" x14ac:dyDescent="0.3">
      <c r="B227" s="65" t="s">
        <v>272</v>
      </c>
      <c r="C227" s="66">
        <v>2</v>
      </c>
      <c r="D227" s="126"/>
      <c r="E227" s="126"/>
      <c r="F227" s="129"/>
      <c r="G227" s="126"/>
      <c r="H227" s="15" t="str">
        <f t="shared" si="26"/>
        <v>Bogotá-Pasto-Bogotá- Ibague</v>
      </c>
      <c r="J227" s="119"/>
      <c r="K227" s="65" t="str">
        <f t="shared" si="27"/>
        <v>Bogotá-Pasto-Bogotá- Ibague</v>
      </c>
      <c r="L227" s="65">
        <f t="shared" si="27"/>
        <v>2</v>
      </c>
    </row>
    <row r="228" spans="2:12" x14ac:dyDescent="0.3">
      <c r="B228" s="65" t="s">
        <v>181</v>
      </c>
      <c r="C228" s="66">
        <v>4</v>
      </c>
      <c r="D228" s="126"/>
      <c r="E228" s="126"/>
      <c r="F228" s="129"/>
      <c r="G228" s="126"/>
      <c r="H228" s="15" t="str">
        <f t="shared" si="26"/>
        <v>Bogotá - Valledupar</v>
      </c>
      <c r="J228" s="119"/>
      <c r="K228" s="65" t="str">
        <f t="shared" si="27"/>
        <v>Bogotá - Valledupar</v>
      </c>
      <c r="L228" s="65">
        <f t="shared" si="27"/>
        <v>4</v>
      </c>
    </row>
    <row r="229" spans="2:12" x14ac:dyDescent="0.3">
      <c r="B229" s="65" t="s">
        <v>273</v>
      </c>
      <c r="C229" s="66">
        <v>2</v>
      </c>
      <c r="D229" s="126"/>
      <c r="E229" s="126"/>
      <c r="F229" s="129"/>
      <c r="G229" s="126"/>
      <c r="H229" s="15" t="str">
        <f t="shared" si="26"/>
        <v>Cali-Bogotá</v>
      </c>
      <c r="J229" s="119"/>
      <c r="K229" s="65" t="str">
        <f t="shared" si="27"/>
        <v>Cali-Bogotá</v>
      </c>
      <c r="L229" s="65">
        <f t="shared" si="27"/>
        <v>2</v>
      </c>
    </row>
    <row r="230" spans="2:12" x14ac:dyDescent="0.3">
      <c r="B230" s="65" t="s">
        <v>274</v>
      </c>
      <c r="C230" s="66">
        <v>19</v>
      </c>
      <c r="D230" s="126"/>
      <c r="E230" s="126"/>
      <c r="F230" s="129"/>
      <c r="G230" s="126"/>
      <c r="H230" s="15" t="str">
        <f t="shared" si="26"/>
        <v>Cali-Bogotá-Ibague</v>
      </c>
      <c r="J230" s="119"/>
      <c r="K230" s="65" t="str">
        <f t="shared" si="27"/>
        <v>Cali-Bogotá-Ibague</v>
      </c>
      <c r="L230" s="65">
        <f t="shared" si="27"/>
        <v>19</v>
      </c>
    </row>
    <row r="231" spans="2:12" x14ac:dyDescent="0.3">
      <c r="B231" s="65" t="s">
        <v>275</v>
      </c>
      <c r="C231" s="66">
        <v>2</v>
      </c>
      <c r="D231" s="126"/>
      <c r="E231" s="126"/>
      <c r="F231" s="129"/>
      <c r="G231" s="126"/>
      <c r="H231" s="15" t="str">
        <f t="shared" si="26"/>
        <v>Cartagena-Bogotá-Ibague</v>
      </c>
      <c r="J231" s="119"/>
      <c r="K231" s="65" t="str">
        <f t="shared" si="27"/>
        <v>Cartagena-Bogotá-Ibague</v>
      </c>
      <c r="L231" s="65">
        <f t="shared" si="27"/>
        <v>2</v>
      </c>
    </row>
    <row r="232" spans="2:12" x14ac:dyDescent="0.3">
      <c r="B232" s="65" t="s">
        <v>276</v>
      </c>
      <c r="C232" s="66">
        <v>39</v>
      </c>
      <c r="D232" s="126"/>
      <c r="E232" s="126"/>
      <c r="F232" s="129"/>
      <c r="G232" s="126"/>
      <c r="H232" s="15" t="str">
        <f t="shared" si="26"/>
        <v>Ibague-Bogotá</v>
      </c>
      <c r="J232" s="119"/>
      <c r="K232" s="65" t="str">
        <f t="shared" si="27"/>
        <v>Ibague-Bogotá</v>
      </c>
      <c r="L232" s="65">
        <f t="shared" si="27"/>
        <v>39</v>
      </c>
    </row>
    <row r="233" spans="2:12" x14ac:dyDescent="0.3">
      <c r="B233" s="65" t="s">
        <v>277</v>
      </c>
      <c r="C233" s="66">
        <v>9</v>
      </c>
      <c r="D233" s="126"/>
      <c r="E233" s="126"/>
      <c r="F233" s="129"/>
      <c r="G233" s="126"/>
      <c r="H233" s="15" t="str">
        <f t="shared" si="26"/>
        <v>Ibague-Bogotá-Barranquilla</v>
      </c>
      <c r="J233" s="119"/>
      <c r="K233" s="65" t="str">
        <f t="shared" si="27"/>
        <v>Ibague-Bogotá-Barranquilla</v>
      </c>
      <c r="L233" s="65">
        <f t="shared" si="27"/>
        <v>9</v>
      </c>
    </row>
    <row r="234" spans="2:12" x14ac:dyDescent="0.3">
      <c r="B234" s="65" t="s">
        <v>278</v>
      </c>
      <c r="C234" s="66">
        <v>2</v>
      </c>
      <c r="D234" s="126"/>
      <c r="E234" s="126"/>
      <c r="F234" s="129"/>
      <c r="G234" s="126"/>
      <c r="H234" s="15" t="str">
        <f t="shared" si="26"/>
        <v>Ibague - Bogotá - Barranquilla - Bogotá</v>
      </c>
      <c r="J234" s="119"/>
      <c r="K234" s="65" t="str">
        <f t="shared" si="27"/>
        <v>Ibague - Bogotá - Barranquilla - Bogotá</v>
      </c>
      <c r="L234" s="65">
        <f t="shared" si="27"/>
        <v>2</v>
      </c>
    </row>
    <row r="235" spans="2:12" x14ac:dyDescent="0.3">
      <c r="B235" s="65" t="s">
        <v>279</v>
      </c>
      <c r="C235" s="66">
        <v>12</v>
      </c>
      <c r="D235" s="126"/>
      <c r="E235" s="126"/>
      <c r="F235" s="129"/>
      <c r="G235" s="126"/>
      <c r="H235" s="15" t="str">
        <f t="shared" si="26"/>
        <v xml:space="preserve">Ibague - Bogotá - Cartagena - Bogotá </v>
      </c>
      <c r="J235" s="119"/>
      <c r="K235" s="65" t="str">
        <f t="shared" si="27"/>
        <v xml:space="preserve">Ibague - Bogotá - Cartagena - Bogotá </v>
      </c>
      <c r="L235" s="65">
        <f t="shared" si="27"/>
        <v>12</v>
      </c>
    </row>
    <row r="236" spans="2:12" x14ac:dyDescent="0.3">
      <c r="B236" s="65" t="s">
        <v>280</v>
      </c>
      <c r="C236" s="66">
        <v>3</v>
      </c>
      <c r="D236" s="126"/>
      <c r="E236" s="126"/>
      <c r="F236" s="129"/>
      <c r="G236" s="126"/>
      <c r="H236" s="15" t="str">
        <f t="shared" si="26"/>
        <v>Ibague-Bucaramanga -Ibague</v>
      </c>
      <c r="J236" s="119"/>
      <c r="K236" s="65" t="str">
        <f t="shared" si="27"/>
        <v>Ibague-Bucaramanga -Ibague</v>
      </c>
      <c r="L236" s="65">
        <f t="shared" si="27"/>
        <v>3</v>
      </c>
    </row>
    <row r="237" spans="2:12" x14ac:dyDescent="0.3">
      <c r="B237" s="65" t="s">
        <v>281</v>
      </c>
      <c r="C237" s="66">
        <v>25</v>
      </c>
      <c r="D237" s="126"/>
      <c r="E237" s="126"/>
      <c r="F237" s="129"/>
      <c r="G237" s="126"/>
      <c r="H237" s="15" t="str">
        <f t="shared" si="26"/>
        <v>Ibague-Cali-Ibague</v>
      </c>
      <c r="J237" s="119"/>
      <c r="K237" s="65" t="str">
        <f t="shared" si="27"/>
        <v>Ibague-Cali-Ibague</v>
      </c>
      <c r="L237" s="65">
        <f t="shared" si="27"/>
        <v>25</v>
      </c>
    </row>
    <row r="238" spans="2:12" x14ac:dyDescent="0.3">
      <c r="B238" s="65" t="s">
        <v>282</v>
      </c>
      <c r="C238" s="66">
        <v>6</v>
      </c>
      <c r="D238" s="126"/>
      <c r="E238" s="126"/>
      <c r="F238" s="129"/>
      <c r="G238" s="126"/>
      <c r="H238" s="15" t="str">
        <f t="shared" si="26"/>
        <v>Ibague - Santa Marta - Ibague</v>
      </c>
      <c r="J238" s="119"/>
      <c r="K238" s="65" t="str">
        <f t="shared" si="27"/>
        <v>Ibague - Santa Marta - Ibague</v>
      </c>
      <c r="L238" s="65">
        <f t="shared" si="27"/>
        <v>6</v>
      </c>
    </row>
    <row r="239" spans="2:12" x14ac:dyDescent="0.3">
      <c r="B239" s="65" t="s">
        <v>283</v>
      </c>
      <c r="C239" s="66">
        <v>8</v>
      </c>
      <c r="D239" s="126"/>
      <c r="E239" s="126"/>
      <c r="F239" s="129"/>
      <c r="G239" s="126"/>
      <c r="H239" s="15" t="str">
        <f t="shared" si="26"/>
        <v>Ibague - Cartagena</v>
      </c>
      <c r="J239" s="119"/>
      <c r="K239" s="65" t="str">
        <f t="shared" si="27"/>
        <v>Ibague - Cartagena</v>
      </c>
      <c r="L239" s="65">
        <f t="shared" si="27"/>
        <v>8</v>
      </c>
    </row>
    <row r="240" spans="2:12" x14ac:dyDescent="0.3">
      <c r="B240" s="65" t="s">
        <v>284</v>
      </c>
      <c r="C240" s="66">
        <v>8</v>
      </c>
      <c r="D240" s="126"/>
      <c r="E240" s="126"/>
      <c r="F240" s="129"/>
      <c r="G240" s="126"/>
      <c r="H240" s="15" t="str">
        <f t="shared" si="26"/>
        <v xml:space="preserve">Ibague - Riohacha - Ibague </v>
      </c>
      <c r="J240" s="119"/>
      <c r="K240" s="65" t="str">
        <f t="shared" si="27"/>
        <v xml:space="preserve">Ibague - Riohacha - Ibague </v>
      </c>
      <c r="L240" s="65">
        <f t="shared" si="27"/>
        <v>8</v>
      </c>
    </row>
    <row r="241" spans="2:12" x14ac:dyDescent="0.3">
      <c r="B241" s="65" t="s">
        <v>285</v>
      </c>
      <c r="C241" s="66">
        <v>6</v>
      </c>
      <c r="D241" s="126"/>
      <c r="E241" s="126"/>
      <c r="F241" s="129"/>
      <c r="G241" s="126"/>
      <c r="H241" s="15" t="str">
        <f t="shared" si="26"/>
        <v>Ibague - Florencia</v>
      </c>
      <c r="J241" s="119"/>
      <c r="K241" s="65" t="str">
        <f t="shared" si="27"/>
        <v>Ibague - Florencia</v>
      </c>
      <c r="L241" s="65">
        <f t="shared" si="27"/>
        <v>6</v>
      </c>
    </row>
    <row r="242" spans="2:12" x14ac:dyDescent="0.3">
      <c r="B242" s="65" t="s">
        <v>286</v>
      </c>
      <c r="C242" s="66">
        <v>2</v>
      </c>
      <c r="D242" s="126"/>
      <c r="E242" s="126"/>
      <c r="F242" s="129"/>
      <c r="G242" s="126"/>
      <c r="H242" s="15" t="str">
        <f t="shared" si="26"/>
        <v xml:space="preserve">Florencia  Bogotá </v>
      </c>
      <c r="J242" s="119"/>
      <c r="K242" s="65" t="str">
        <f t="shared" si="27"/>
        <v xml:space="preserve">Florencia  Bogotá </v>
      </c>
      <c r="L242" s="65">
        <f t="shared" si="27"/>
        <v>2</v>
      </c>
    </row>
    <row r="243" spans="2:12" x14ac:dyDescent="0.3">
      <c r="B243" s="65" t="s">
        <v>287</v>
      </c>
      <c r="C243" s="66">
        <v>65</v>
      </c>
      <c r="D243" s="126"/>
      <c r="E243" s="126"/>
      <c r="F243" s="129"/>
      <c r="G243" s="126"/>
      <c r="H243" s="15" t="str">
        <f t="shared" si="26"/>
        <v xml:space="preserve">Ibague - Bogotá - Ibague  </v>
      </c>
      <c r="J243" s="119"/>
      <c r="K243" s="65" t="str">
        <f t="shared" si="27"/>
        <v xml:space="preserve">Ibague - Bogotá - Ibague  </v>
      </c>
      <c r="L243" s="65">
        <f t="shared" si="27"/>
        <v>65</v>
      </c>
    </row>
    <row r="244" spans="2:12" x14ac:dyDescent="0.3">
      <c r="B244" s="65" t="s">
        <v>288</v>
      </c>
      <c r="C244" s="66">
        <v>8</v>
      </c>
      <c r="D244" s="126"/>
      <c r="E244" s="126"/>
      <c r="F244" s="129"/>
      <c r="G244" s="126"/>
      <c r="H244" s="15" t="str">
        <f t="shared" si="26"/>
        <v xml:space="preserve">Ibague - Medellin - Ibague  </v>
      </c>
      <c r="J244" s="119"/>
      <c r="K244" s="65" t="str">
        <f t="shared" si="27"/>
        <v xml:space="preserve">Ibague - Medellin - Ibague  </v>
      </c>
      <c r="L244" s="65">
        <f t="shared" si="27"/>
        <v>8</v>
      </c>
    </row>
    <row r="245" spans="2:12" x14ac:dyDescent="0.3">
      <c r="B245" s="65" t="s">
        <v>289</v>
      </c>
      <c r="C245" s="66">
        <v>5</v>
      </c>
      <c r="D245" s="126"/>
      <c r="E245" s="126"/>
      <c r="F245" s="129"/>
      <c r="G245" s="126"/>
      <c r="H245" s="15" t="str">
        <f t="shared" si="26"/>
        <v>Ibague - Popayan</v>
      </c>
      <c r="J245" s="119"/>
      <c r="K245" s="65" t="str">
        <f t="shared" si="27"/>
        <v>Ibague - Popayan</v>
      </c>
      <c r="L245" s="65">
        <f t="shared" si="27"/>
        <v>5</v>
      </c>
    </row>
    <row r="246" spans="2:12" x14ac:dyDescent="0.3">
      <c r="B246" s="65" t="s">
        <v>290</v>
      </c>
      <c r="C246" s="66">
        <v>6</v>
      </c>
      <c r="D246" s="126"/>
      <c r="E246" s="126"/>
      <c r="F246" s="129"/>
      <c r="G246" s="126"/>
      <c r="H246" s="15" t="str">
        <f t="shared" si="26"/>
        <v xml:space="preserve">Popayan Ibague  </v>
      </c>
      <c r="J246" s="119"/>
      <c r="K246" s="65" t="str">
        <f t="shared" si="27"/>
        <v xml:space="preserve">Popayan Ibague  </v>
      </c>
      <c r="L246" s="65">
        <f t="shared" si="27"/>
        <v>6</v>
      </c>
    </row>
    <row r="247" spans="2:12" x14ac:dyDescent="0.3">
      <c r="B247" s="65" t="s">
        <v>291</v>
      </c>
      <c r="C247" s="66">
        <v>1</v>
      </c>
      <c r="D247" s="126"/>
      <c r="E247" s="126"/>
      <c r="F247" s="129"/>
      <c r="G247" s="126"/>
      <c r="H247" s="15" t="str">
        <f t="shared" si="26"/>
        <v>Ibague - Pasto - Ibague</v>
      </c>
      <c r="J247" s="119"/>
      <c r="K247" s="65" t="str">
        <f t="shared" si="27"/>
        <v>Ibague - Pasto - Ibague</v>
      </c>
      <c r="L247" s="65">
        <f t="shared" si="27"/>
        <v>1</v>
      </c>
    </row>
    <row r="248" spans="2:12" x14ac:dyDescent="0.3">
      <c r="B248" s="65" t="s">
        <v>284</v>
      </c>
      <c r="C248" s="66">
        <v>1</v>
      </c>
      <c r="D248" s="126"/>
      <c r="E248" s="126"/>
      <c r="F248" s="129"/>
      <c r="G248" s="126"/>
      <c r="H248" s="15" t="str">
        <f t="shared" si="26"/>
        <v xml:space="preserve">Ibague - Riohacha - Ibague </v>
      </c>
      <c r="J248" s="119"/>
      <c r="K248" s="65" t="str">
        <f t="shared" si="27"/>
        <v xml:space="preserve">Ibague - Riohacha - Ibague </v>
      </c>
      <c r="L248" s="65">
        <f t="shared" si="27"/>
        <v>1</v>
      </c>
    </row>
    <row r="249" spans="2:12" x14ac:dyDescent="0.3">
      <c r="B249" s="65" t="s">
        <v>292</v>
      </c>
      <c r="C249" s="66">
        <v>1</v>
      </c>
      <c r="D249" s="126"/>
      <c r="E249" s="126"/>
      <c r="F249" s="129"/>
      <c r="G249" s="126"/>
      <c r="H249" s="15" t="str">
        <f t="shared" si="26"/>
        <v xml:space="preserve">Ibague - Quibdo </v>
      </c>
      <c r="J249" s="119"/>
      <c r="K249" s="65" t="str">
        <f t="shared" si="27"/>
        <v xml:space="preserve">Ibague - Quibdo </v>
      </c>
      <c r="L249" s="65">
        <f t="shared" si="27"/>
        <v>1</v>
      </c>
    </row>
    <row r="250" spans="2:12" x14ac:dyDescent="0.3">
      <c r="B250" s="65" t="s">
        <v>293</v>
      </c>
      <c r="C250" s="66">
        <v>1</v>
      </c>
      <c r="D250" s="126"/>
      <c r="E250" s="126"/>
      <c r="F250" s="129"/>
      <c r="G250" s="126"/>
      <c r="H250" s="15" t="str">
        <f t="shared" si="26"/>
        <v>Quibdo - Ibague</v>
      </c>
      <c r="J250" s="119"/>
      <c r="K250" s="65" t="str">
        <f t="shared" si="27"/>
        <v>Quibdo - Ibague</v>
      </c>
      <c r="L250" s="65">
        <f t="shared" si="27"/>
        <v>1</v>
      </c>
    </row>
    <row r="251" spans="2:12" x14ac:dyDescent="0.3">
      <c r="B251" s="65" t="s">
        <v>294</v>
      </c>
      <c r="C251" s="66">
        <v>2</v>
      </c>
      <c r="D251" s="126"/>
      <c r="E251" s="126"/>
      <c r="F251" s="129"/>
      <c r="G251" s="126"/>
      <c r="H251" s="15" t="str">
        <f t="shared" si="26"/>
        <v xml:space="preserve">Ibague - Villavicencio </v>
      </c>
      <c r="J251" s="119"/>
      <c r="K251" s="65" t="str">
        <f t="shared" si="27"/>
        <v xml:space="preserve">Ibague - Villavicencio </v>
      </c>
      <c r="L251" s="65">
        <f t="shared" si="27"/>
        <v>2</v>
      </c>
    </row>
    <row r="252" spans="2:12" x14ac:dyDescent="0.3">
      <c r="B252" s="65" t="s">
        <v>295</v>
      </c>
      <c r="C252" s="66">
        <v>4</v>
      </c>
      <c r="D252" s="126"/>
      <c r="E252" s="126"/>
      <c r="F252" s="129"/>
      <c r="G252" s="126"/>
      <c r="H252" s="15" t="str">
        <f t="shared" si="26"/>
        <v xml:space="preserve">Villavicencio Ibague  </v>
      </c>
      <c r="J252" s="119"/>
      <c r="K252" s="65" t="str">
        <f t="shared" si="27"/>
        <v xml:space="preserve">Villavicencio Ibague  </v>
      </c>
      <c r="L252" s="65">
        <f t="shared" si="27"/>
        <v>4</v>
      </c>
    </row>
    <row r="253" spans="2:12" x14ac:dyDescent="0.3">
      <c r="B253" s="68" t="s">
        <v>296</v>
      </c>
      <c r="C253" s="66">
        <v>2</v>
      </c>
      <c r="D253" s="127"/>
      <c r="E253" s="127"/>
      <c r="F253" s="130"/>
      <c r="G253" s="127"/>
      <c r="H253" s="15" t="str">
        <f t="shared" si="26"/>
        <v>Ibague  Medellin (Enrique Olaya Herrera) Ibague</v>
      </c>
      <c r="J253" s="119"/>
      <c r="K253" s="65" t="str">
        <f t="shared" si="27"/>
        <v>Ibague  Medellin (Enrique Olaya Herrera) Ibague</v>
      </c>
      <c r="L253" s="65">
        <f t="shared" si="27"/>
        <v>2</v>
      </c>
    </row>
    <row r="254" spans="2:12" x14ac:dyDescent="0.3">
      <c r="C254" s="15">
        <f>SUM(C220:C253)</f>
        <v>284</v>
      </c>
      <c r="J254" s="119"/>
      <c r="K254" s="27" t="s">
        <v>77</v>
      </c>
      <c r="L254" s="27">
        <f>SUM(L220:L253)</f>
        <v>284</v>
      </c>
    </row>
    <row r="255" spans="2:12" x14ac:dyDescent="0.3">
      <c r="K255" s="69"/>
      <c r="L255" s="69"/>
    </row>
    <row r="256" spans="2:12" ht="96" customHeight="1" x14ac:dyDescent="0.3">
      <c r="B256" s="18" t="s">
        <v>59</v>
      </c>
      <c r="C256" s="18" t="s">
        <v>60</v>
      </c>
      <c r="D256" s="19" t="s">
        <v>61</v>
      </c>
      <c r="E256" s="19" t="s">
        <v>62</v>
      </c>
      <c r="F256" s="20" t="s">
        <v>63</v>
      </c>
      <c r="G256" s="19" t="s">
        <v>64</v>
      </c>
      <c r="J256" s="21" t="s">
        <v>65</v>
      </c>
      <c r="K256" s="21" t="str">
        <f>+B256</f>
        <v>RUTA</v>
      </c>
      <c r="L256" s="21" t="str">
        <f>+C256</f>
        <v>CANTIDAD DE TIQUETES</v>
      </c>
    </row>
    <row r="257" spans="2:12" x14ac:dyDescent="0.3">
      <c r="B257" s="32" t="s">
        <v>297</v>
      </c>
      <c r="C257" s="23">
        <f>6+9+4+14+7+12+11+15+19</f>
        <v>97</v>
      </c>
      <c r="D257" s="142" t="s">
        <v>80</v>
      </c>
      <c r="E257" s="142" t="s">
        <v>298</v>
      </c>
      <c r="F257" s="145">
        <v>42004</v>
      </c>
      <c r="G257" s="125" t="s">
        <v>68</v>
      </c>
      <c r="H257" s="15" t="str">
        <f t="shared" ref="H257:H268" si="28">+PROPER(B257)</f>
        <v>Neiva-Bogotá-Neiva</v>
      </c>
      <c r="J257" s="119" t="s">
        <v>299</v>
      </c>
      <c r="K257" s="32" t="str">
        <f>+B257</f>
        <v>Neiva-Bogotá-Neiva</v>
      </c>
      <c r="L257" s="32">
        <f>+C257</f>
        <v>97</v>
      </c>
    </row>
    <row r="258" spans="2:12" x14ac:dyDescent="0.3">
      <c r="B258" s="32" t="s">
        <v>300</v>
      </c>
      <c r="C258" s="23">
        <f>3+4+3</f>
        <v>10</v>
      </c>
      <c r="D258" s="143"/>
      <c r="E258" s="143"/>
      <c r="F258" s="146"/>
      <c r="G258" s="126"/>
      <c r="H258" s="15" t="str">
        <f t="shared" si="28"/>
        <v>Neiva-Bogotá-Medellin</v>
      </c>
      <c r="J258" s="119"/>
      <c r="K258" s="32" t="str">
        <f t="shared" ref="K258:L268" si="29">+B258</f>
        <v>Neiva-Bogotá-Medellin</v>
      </c>
      <c r="L258" s="32">
        <f t="shared" si="29"/>
        <v>10</v>
      </c>
    </row>
    <row r="259" spans="2:12" x14ac:dyDescent="0.3">
      <c r="B259" s="32" t="s">
        <v>301</v>
      </c>
      <c r="C259" s="23">
        <f>1</f>
        <v>1</v>
      </c>
      <c r="D259" s="143"/>
      <c r="E259" s="143"/>
      <c r="F259" s="146"/>
      <c r="G259" s="126"/>
      <c r="H259" s="15" t="str">
        <f t="shared" si="28"/>
        <v>Neiva.-Bogotá-Manizalez</v>
      </c>
      <c r="J259" s="119"/>
      <c r="K259" s="32" t="str">
        <f t="shared" si="29"/>
        <v>Neiva.-Bogotá-Manizalez</v>
      </c>
      <c r="L259" s="32">
        <f t="shared" si="29"/>
        <v>1</v>
      </c>
    </row>
    <row r="260" spans="2:12" x14ac:dyDescent="0.3">
      <c r="B260" s="32" t="s">
        <v>302</v>
      </c>
      <c r="C260" s="23">
        <f>4</f>
        <v>4</v>
      </c>
      <c r="D260" s="143"/>
      <c r="E260" s="143"/>
      <c r="F260" s="146"/>
      <c r="G260" s="126"/>
      <c r="H260" s="15" t="str">
        <f t="shared" si="28"/>
        <v xml:space="preserve">Neiva-Bogotá-Pereira </v>
      </c>
      <c r="J260" s="119"/>
      <c r="K260" s="32" t="str">
        <f t="shared" si="29"/>
        <v xml:space="preserve">Neiva-Bogotá-Pereira </v>
      </c>
      <c r="L260" s="32">
        <f t="shared" si="29"/>
        <v>4</v>
      </c>
    </row>
    <row r="261" spans="2:12" x14ac:dyDescent="0.3">
      <c r="B261" s="32" t="s">
        <v>303</v>
      </c>
      <c r="C261" s="23">
        <v>2</v>
      </c>
      <c r="D261" s="143"/>
      <c r="E261" s="143"/>
      <c r="F261" s="146"/>
      <c r="G261" s="126"/>
      <c r="H261" s="15" t="str">
        <f t="shared" si="28"/>
        <v>Neiva-Bogotá-Villavicencio</v>
      </c>
      <c r="J261" s="119"/>
      <c r="K261" s="32" t="str">
        <f t="shared" si="29"/>
        <v>Neiva-Bogotá-Villavicencio</v>
      </c>
      <c r="L261" s="32">
        <f t="shared" si="29"/>
        <v>2</v>
      </c>
    </row>
    <row r="262" spans="2:12" x14ac:dyDescent="0.3">
      <c r="B262" s="32" t="s">
        <v>304</v>
      </c>
      <c r="C262" s="23">
        <f>6+2+3+6+2</f>
        <v>19</v>
      </c>
      <c r="D262" s="143"/>
      <c r="E262" s="143"/>
      <c r="F262" s="146"/>
      <c r="G262" s="126"/>
      <c r="H262" s="15" t="str">
        <f t="shared" si="28"/>
        <v>Neiva-Bogotá-Cali</v>
      </c>
      <c r="J262" s="119"/>
      <c r="K262" s="32" t="str">
        <f t="shared" si="29"/>
        <v>Neiva-Bogotá-Cali</v>
      </c>
      <c r="L262" s="32">
        <f t="shared" si="29"/>
        <v>19</v>
      </c>
    </row>
    <row r="263" spans="2:12" x14ac:dyDescent="0.3">
      <c r="B263" s="32" t="s">
        <v>305</v>
      </c>
      <c r="C263" s="23">
        <f>4</f>
        <v>4</v>
      </c>
      <c r="D263" s="143"/>
      <c r="E263" s="143"/>
      <c r="F263" s="146"/>
      <c r="G263" s="126"/>
      <c r="H263" s="15" t="str">
        <f t="shared" si="28"/>
        <v>Neiva-Bogotá-Popayan</v>
      </c>
      <c r="J263" s="119"/>
      <c r="K263" s="32" t="str">
        <f t="shared" si="29"/>
        <v>Neiva-Bogotá-Popayan</v>
      </c>
      <c r="L263" s="32">
        <f t="shared" si="29"/>
        <v>4</v>
      </c>
    </row>
    <row r="264" spans="2:12" x14ac:dyDescent="0.3">
      <c r="B264" s="32" t="s">
        <v>306</v>
      </c>
      <c r="C264" s="23">
        <f>1</f>
        <v>1</v>
      </c>
      <c r="D264" s="143"/>
      <c r="E264" s="143"/>
      <c r="F264" s="146"/>
      <c r="G264" s="126"/>
      <c r="H264" s="15" t="str">
        <f t="shared" si="28"/>
        <v>Neiva-Bogotá-Armenia</v>
      </c>
      <c r="J264" s="119"/>
      <c r="K264" s="32" t="str">
        <f t="shared" si="29"/>
        <v>Neiva-Bogotá-Armenia</v>
      </c>
      <c r="L264" s="32">
        <f t="shared" si="29"/>
        <v>1</v>
      </c>
    </row>
    <row r="265" spans="2:12" x14ac:dyDescent="0.3">
      <c r="B265" s="32" t="s">
        <v>307</v>
      </c>
      <c r="C265" s="23">
        <v>1</v>
      </c>
      <c r="D265" s="143"/>
      <c r="E265" s="143"/>
      <c r="F265" s="146"/>
      <c r="G265" s="126"/>
      <c r="H265" s="15" t="str">
        <f t="shared" si="28"/>
        <v>Neiva-Bogotá-Pasto</v>
      </c>
      <c r="J265" s="119"/>
      <c r="K265" s="32" t="str">
        <f t="shared" si="29"/>
        <v>Neiva-Bogotá-Pasto</v>
      </c>
      <c r="L265" s="32">
        <f t="shared" si="29"/>
        <v>1</v>
      </c>
    </row>
    <row r="266" spans="2:12" x14ac:dyDescent="0.3">
      <c r="B266" s="24" t="s">
        <v>308</v>
      </c>
      <c r="C266" s="25">
        <v>20</v>
      </c>
      <c r="D266" s="143"/>
      <c r="E266" s="143"/>
      <c r="F266" s="146"/>
      <c r="G266" s="126"/>
      <c r="H266" s="15" t="str">
        <f t="shared" si="28"/>
        <v>Neiva-Ibague</v>
      </c>
      <c r="J266" s="119"/>
      <c r="K266" s="32" t="str">
        <f t="shared" si="29"/>
        <v>Neiva-Ibague</v>
      </c>
      <c r="L266" s="32">
        <f t="shared" si="29"/>
        <v>20</v>
      </c>
    </row>
    <row r="267" spans="2:12" x14ac:dyDescent="0.3">
      <c r="B267" s="24" t="s">
        <v>309</v>
      </c>
      <c r="C267" s="25">
        <v>3</v>
      </c>
      <c r="D267" s="143"/>
      <c r="E267" s="143"/>
      <c r="F267" s="146"/>
      <c r="G267" s="126"/>
      <c r="H267" s="15" t="str">
        <f t="shared" si="28"/>
        <v>Neiva-Caqueta</v>
      </c>
      <c r="J267" s="119"/>
      <c r="K267" s="32" t="str">
        <f t="shared" si="29"/>
        <v>Neiva-Caqueta</v>
      </c>
      <c r="L267" s="32">
        <f t="shared" si="29"/>
        <v>3</v>
      </c>
    </row>
    <row r="268" spans="2:12" x14ac:dyDescent="0.3">
      <c r="B268" s="70" t="s">
        <v>310</v>
      </c>
      <c r="C268" s="25">
        <v>10</v>
      </c>
      <c r="D268" s="144"/>
      <c r="E268" s="144"/>
      <c r="F268" s="147"/>
      <c r="G268" s="127"/>
      <c r="H268" s="15" t="str">
        <f t="shared" si="28"/>
        <v xml:space="preserve">Neiva- Bogotá- </v>
      </c>
      <c r="J268" s="119"/>
      <c r="K268" s="32" t="str">
        <f t="shared" si="29"/>
        <v xml:space="preserve">Neiva- Bogotá- </v>
      </c>
      <c r="L268" s="32">
        <f t="shared" si="29"/>
        <v>10</v>
      </c>
    </row>
    <row r="269" spans="2:12" x14ac:dyDescent="0.3">
      <c r="C269" s="15">
        <f>SUM(C257:C268)</f>
        <v>172</v>
      </c>
      <c r="J269" s="119"/>
      <c r="K269" s="27" t="s">
        <v>77</v>
      </c>
      <c r="L269" s="27">
        <f>SUM(L257:L268)</f>
        <v>172</v>
      </c>
    </row>
    <row r="270" spans="2:12" x14ac:dyDescent="0.3">
      <c r="K270" s="35"/>
      <c r="L270" s="35"/>
    </row>
    <row r="271" spans="2:12" ht="89.25" customHeight="1" x14ac:dyDescent="0.3">
      <c r="B271" s="18" t="s">
        <v>59</v>
      </c>
      <c r="C271" s="18" t="s">
        <v>60</v>
      </c>
      <c r="D271" s="19" t="s">
        <v>61</v>
      </c>
      <c r="E271" s="19" t="s">
        <v>62</v>
      </c>
      <c r="F271" s="20" t="s">
        <v>63</v>
      </c>
      <c r="G271" s="19" t="s">
        <v>64</v>
      </c>
      <c r="J271" s="21" t="s">
        <v>65</v>
      </c>
      <c r="K271" s="21" t="str">
        <f>+B271</f>
        <v>RUTA</v>
      </c>
      <c r="L271" s="21" t="str">
        <f>+C271</f>
        <v>CANTIDAD DE TIQUETES</v>
      </c>
    </row>
    <row r="272" spans="2:12" x14ac:dyDescent="0.3">
      <c r="B272" s="71" t="s">
        <v>311</v>
      </c>
      <c r="C272" s="23">
        <v>87</v>
      </c>
      <c r="D272" s="125" t="s">
        <v>80</v>
      </c>
      <c r="E272" s="125" t="s">
        <v>312</v>
      </c>
      <c r="F272" s="128">
        <v>42004</v>
      </c>
      <c r="G272" s="125" t="s">
        <v>68</v>
      </c>
      <c r="H272" s="15" t="str">
        <f t="shared" ref="H272:H281" si="30">+PROPER(B272)</f>
        <v>Sincelejo -Bogotá - Sincelejo</v>
      </c>
      <c r="J272" s="119" t="s">
        <v>313</v>
      </c>
      <c r="K272" s="33" t="str">
        <f>+B272</f>
        <v>Sincelejo -Bogotá - Sincelejo</v>
      </c>
      <c r="L272" s="33">
        <f>+C272</f>
        <v>87</v>
      </c>
    </row>
    <row r="273" spans="1:12" x14ac:dyDescent="0.3">
      <c r="B273" s="71" t="s">
        <v>314</v>
      </c>
      <c r="C273" s="23">
        <v>4</v>
      </c>
      <c r="D273" s="126"/>
      <c r="E273" s="126"/>
      <c r="F273" s="129"/>
      <c r="G273" s="126"/>
      <c r="H273" s="15" t="str">
        <f t="shared" si="30"/>
        <v xml:space="preserve">Sincelejo - Manizales Sincelejo </v>
      </c>
      <c r="J273" s="119"/>
      <c r="K273" s="33" t="str">
        <f t="shared" ref="K273:L281" si="31">+B273</f>
        <v xml:space="preserve">Sincelejo - Manizales Sincelejo </v>
      </c>
      <c r="L273" s="33">
        <f t="shared" si="31"/>
        <v>4</v>
      </c>
    </row>
    <row r="274" spans="1:12" x14ac:dyDescent="0.3">
      <c r="B274" s="71" t="s">
        <v>315</v>
      </c>
      <c r="C274" s="23">
        <v>2</v>
      </c>
      <c r="D274" s="126"/>
      <c r="E274" s="126"/>
      <c r="F274" s="129"/>
      <c r="G274" s="126"/>
      <c r="H274" s="15" t="str">
        <f t="shared" si="30"/>
        <v xml:space="preserve">Sincelejo - Cúcuta- Sincelejo </v>
      </c>
      <c r="J274" s="119"/>
      <c r="K274" s="33" t="str">
        <f t="shared" si="31"/>
        <v xml:space="preserve">Sincelejo - Cúcuta- Sincelejo </v>
      </c>
      <c r="L274" s="33">
        <f t="shared" si="31"/>
        <v>2</v>
      </c>
    </row>
    <row r="275" spans="1:12" x14ac:dyDescent="0.3">
      <c r="B275" s="71" t="s">
        <v>316</v>
      </c>
      <c r="C275" s="23">
        <v>3</v>
      </c>
      <c r="D275" s="126"/>
      <c r="E275" s="126"/>
      <c r="F275" s="129"/>
      <c r="G275" s="126"/>
      <c r="H275" s="15" t="str">
        <f t="shared" si="30"/>
        <v xml:space="preserve">Sincelejo - Armenia - Sincelejo </v>
      </c>
      <c r="J275" s="119"/>
      <c r="K275" s="33" t="str">
        <f t="shared" si="31"/>
        <v xml:space="preserve">Sincelejo - Armenia - Sincelejo </v>
      </c>
      <c r="L275" s="33">
        <f t="shared" si="31"/>
        <v>3</v>
      </c>
    </row>
    <row r="276" spans="1:12" x14ac:dyDescent="0.3">
      <c r="B276" s="71" t="s">
        <v>317</v>
      </c>
      <c r="C276" s="23">
        <v>1</v>
      </c>
      <c r="D276" s="126"/>
      <c r="E276" s="126"/>
      <c r="F276" s="129"/>
      <c r="G276" s="126"/>
      <c r="H276" s="15" t="str">
        <f t="shared" si="30"/>
        <v>Sincelejo - Pasto</v>
      </c>
      <c r="J276" s="119"/>
      <c r="K276" s="33" t="str">
        <f t="shared" si="31"/>
        <v>Sincelejo - Pasto</v>
      </c>
      <c r="L276" s="33">
        <f t="shared" si="31"/>
        <v>1</v>
      </c>
    </row>
    <row r="277" spans="1:12" x14ac:dyDescent="0.3">
      <c r="B277" s="71" t="s">
        <v>318</v>
      </c>
      <c r="C277" s="23">
        <v>2</v>
      </c>
      <c r="D277" s="126"/>
      <c r="E277" s="126"/>
      <c r="F277" s="129"/>
      <c r="G277" s="126"/>
      <c r="H277" s="15" t="str">
        <f t="shared" si="30"/>
        <v>Sincelejo - Medellín</v>
      </c>
      <c r="J277" s="119"/>
      <c r="K277" s="33" t="str">
        <f t="shared" si="31"/>
        <v>Sincelejo - Medellín</v>
      </c>
      <c r="L277" s="33">
        <f t="shared" si="31"/>
        <v>2</v>
      </c>
    </row>
    <row r="278" spans="1:12" x14ac:dyDescent="0.3">
      <c r="B278" s="71" t="s">
        <v>319</v>
      </c>
      <c r="C278" s="23">
        <v>2</v>
      </c>
      <c r="D278" s="126"/>
      <c r="E278" s="126"/>
      <c r="F278" s="129"/>
      <c r="G278" s="126"/>
      <c r="H278" s="15" t="str">
        <f t="shared" si="30"/>
        <v>Sincelejo - Villavicencio</v>
      </c>
      <c r="J278" s="119"/>
      <c r="K278" s="33" t="str">
        <f t="shared" si="31"/>
        <v>Sincelejo - Villavicencio</v>
      </c>
      <c r="L278" s="33">
        <f t="shared" si="31"/>
        <v>2</v>
      </c>
    </row>
    <row r="279" spans="1:12" x14ac:dyDescent="0.3">
      <c r="B279" s="71" t="s">
        <v>320</v>
      </c>
      <c r="C279" s="23">
        <v>2</v>
      </c>
      <c r="D279" s="126"/>
      <c r="E279" s="126"/>
      <c r="F279" s="129"/>
      <c r="G279" s="126"/>
      <c r="H279" s="15" t="str">
        <f t="shared" si="30"/>
        <v>Sincelejo - Yopal</v>
      </c>
      <c r="J279" s="119"/>
      <c r="K279" s="33" t="str">
        <f t="shared" si="31"/>
        <v>Sincelejo - Yopal</v>
      </c>
      <c r="L279" s="33">
        <f t="shared" si="31"/>
        <v>2</v>
      </c>
    </row>
    <row r="280" spans="1:12" x14ac:dyDescent="0.3">
      <c r="B280" s="71" t="s">
        <v>321</v>
      </c>
      <c r="C280" s="23">
        <v>2</v>
      </c>
      <c r="D280" s="126"/>
      <c r="E280" s="126"/>
      <c r="F280" s="129"/>
      <c r="G280" s="126"/>
      <c r="H280" s="15" t="str">
        <f t="shared" si="30"/>
        <v>Sincelejo - Bucaramanga</v>
      </c>
      <c r="J280" s="119"/>
      <c r="K280" s="33" t="str">
        <f t="shared" si="31"/>
        <v>Sincelejo - Bucaramanga</v>
      </c>
      <c r="L280" s="33">
        <f t="shared" si="31"/>
        <v>2</v>
      </c>
    </row>
    <row r="281" spans="1:12" x14ac:dyDescent="0.3">
      <c r="B281" s="71" t="s">
        <v>322</v>
      </c>
      <c r="C281" s="23">
        <v>4</v>
      </c>
      <c r="D281" s="127"/>
      <c r="E281" s="127"/>
      <c r="F281" s="130"/>
      <c r="G281" s="127"/>
      <c r="H281" s="15" t="str">
        <f t="shared" si="30"/>
        <v>Sincelejo - Cali</v>
      </c>
      <c r="J281" s="119"/>
      <c r="K281" s="33" t="str">
        <f t="shared" si="31"/>
        <v>Sincelejo - Cali</v>
      </c>
      <c r="L281" s="33">
        <f t="shared" si="31"/>
        <v>4</v>
      </c>
    </row>
    <row r="282" spans="1:12" x14ac:dyDescent="0.3">
      <c r="C282" s="15">
        <f>SUM(C272:C281)</f>
        <v>109</v>
      </c>
      <c r="J282" s="119"/>
      <c r="K282" s="27" t="s">
        <v>77</v>
      </c>
      <c r="L282" s="27">
        <f>SUM(L272:L281)</f>
        <v>109</v>
      </c>
    </row>
    <row r="283" spans="1:12" x14ac:dyDescent="0.3">
      <c r="A283" s="16" t="s">
        <v>323</v>
      </c>
      <c r="K283" s="58"/>
      <c r="L283" s="58"/>
    </row>
    <row r="284" spans="1:12" ht="100.5" customHeight="1" x14ac:dyDescent="0.3">
      <c r="B284" s="18" t="s">
        <v>59</v>
      </c>
      <c r="C284" s="18" t="s">
        <v>60</v>
      </c>
      <c r="D284" s="19" t="s">
        <v>61</v>
      </c>
      <c r="E284" s="19" t="s">
        <v>62</v>
      </c>
      <c r="F284" s="20" t="s">
        <v>63</v>
      </c>
      <c r="G284" s="19" t="s">
        <v>64</v>
      </c>
      <c r="J284" s="21" t="s">
        <v>65</v>
      </c>
      <c r="K284" s="21" t="str">
        <f>+B284</f>
        <v>RUTA</v>
      </c>
      <c r="L284" s="21" t="str">
        <f>+C284</f>
        <v>CANTIDAD DE TIQUETES</v>
      </c>
    </row>
    <row r="285" spans="1:12" x14ac:dyDescent="0.3">
      <c r="B285" s="33" t="s">
        <v>324</v>
      </c>
      <c r="C285" s="23">
        <v>16</v>
      </c>
      <c r="D285" s="125" t="s">
        <v>66</v>
      </c>
      <c r="E285" s="125" t="s">
        <v>67</v>
      </c>
      <c r="F285" s="128"/>
      <c r="G285" s="125" t="s">
        <v>68</v>
      </c>
      <c r="H285" s="15" t="str">
        <f t="shared" ref="H285:H295" si="32">+PROPER(B285)</f>
        <v>Bogotá -Riohacha</v>
      </c>
      <c r="J285" s="119" t="s">
        <v>325</v>
      </c>
      <c r="K285" s="33" t="str">
        <f>+B285</f>
        <v>Bogotá -Riohacha</v>
      </c>
      <c r="L285" s="33">
        <f>+C285</f>
        <v>16</v>
      </c>
    </row>
    <row r="286" spans="1:12" x14ac:dyDescent="0.3">
      <c r="B286" s="33" t="s">
        <v>178</v>
      </c>
      <c r="C286" s="23">
        <v>15</v>
      </c>
      <c r="D286" s="126"/>
      <c r="E286" s="126"/>
      <c r="F286" s="129"/>
      <c r="G286" s="126"/>
      <c r="H286" s="15" t="str">
        <f t="shared" si="32"/>
        <v>Bogotá - Medellin</v>
      </c>
      <c r="J286" s="119"/>
      <c r="K286" s="33" t="str">
        <f t="shared" ref="K286:L295" si="33">+B286</f>
        <v>Bogotá - Medellin</v>
      </c>
      <c r="L286" s="33">
        <f t="shared" si="33"/>
        <v>15</v>
      </c>
    </row>
    <row r="287" spans="1:12" x14ac:dyDescent="0.3">
      <c r="B287" s="33" t="s">
        <v>181</v>
      </c>
      <c r="C287" s="23">
        <v>3</v>
      </c>
      <c r="D287" s="126"/>
      <c r="E287" s="126"/>
      <c r="F287" s="129"/>
      <c r="G287" s="126"/>
      <c r="H287" s="15" t="str">
        <f t="shared" si="32"/>
        <v>Bogotá - Valledupar</v>
      </c>
      <c r="J287" s="119"/>
      <c r="K287" s="33" t="str">
        <f t="shared" si="33"/>
        <v>Bogotá - Valledupar</v>
      </c>
      <c r="L287" s="33">
        <f t="shared" si="33"/>
        <v>3</v>
      </c>
    </row>
    <row r="288" spans="1:12" x14ac:dyDescent="0.3">
      <c r="B288" s="33" t="s">
        <v>196</v>
      </c>
      <c r="C288" s="23">
        <v>2</v>
      </c>
      <c r="D288" s="126"/>
      <c r="E288" s="126"/>
      <c r="F288" s="129"/>
      <c r="G288" s="126"/>
      <c r="H288" s="15" t="str">
        <f t="shared" si="32"/>
        <v>Bogotá - Popayan</v>
      </c>
      <c r="J288" s="119"/>
      <c r="K288" s="33" t="str">
        <f t="shared" si="33"/>
        <v>Bogotá - Popayan</v>
      </c>
      <c r="L288" s="33">
        <f t="shared" si="33"/>
        <v>2</v>
      </c>
    </row>
    <row r="289" spans="2:12" x14ac:dyDescent="0.3">
      <c r="B289" s="33" t="s">
        <v>191</v>
      </c>
      <c r="C289" s="23">
        <v>2</v>
      </c>
      <c r="D289" s="126"/>
      <c r="E289" s="126"/>
      <c r="F289" s="129"/>
      <c r="G289" s="126"/>
      <c r="H289" s="15" t="str">
        <f t="shared" si="32"/>
        <v>Bogotá - Barranquilla</v>
      </c>
      <c r="J289" s="119"/>
      <c r="K289" s="33" t="str">
        <f t="shared" si="33"/>
        <v>Bogotá - Barranquilla</v>
      </c>
      <c r="L289" s="33">
        <f t="shared" si="33"/>
        <v>2</v>
      </c>
    </row>
    <row r="290" spans="2:12" x14ac:dyDescent="0.3">
      <c r="B290" s="33" t="s">
        <v>102</v>
      </c>
      <c r="C290" s="23">
        <v>2</v>
      </c>
      <c r="D290" s="126"/>
      <c r="E290" s="126"/>
      <c r="F290" s="129"/>
      <c r="G290" s="126"/>
      <c r="H290" s="15" t="str">
        <f t="shared" si="32"/>
        <v>Bogotá - Pasto</v>
      </c>
      <c r="J290" s="119"/>
      <c r="K290" s="33" t="str">
        <f t="shared" si="33"/>
        <v>Bogotá - Pasto</v>
      </c>
      <c r="L290" s="33">
        <f t="shared" si="33"/>
        <v>2</v>
      </c>
    </row>
    <row r="291" spans="2:12" x14ac:dyDescent="0.3">
      <c r="B291" s="33" t="s">
        <v>212</v>
      </c>
      <c r="C291" s="23">
        <v>1</v>
      </c>
      <c r="D291" s="126"/>
      <c r="E291" s="126"/>
      <c r="F291" s="129"/>
      <c r="G291" s="126"/>
      <c r="H291" s="15" t="str">
        <f t="shared" si="32"/>
        <v>Bogotá - Bucaramanga</v>
      </c>
      <c r="J291" s="119"/>
      <c r="K291" s="33" t="str">
        <f t="shared" si="33"/>
        <v>Bogotá - Bucaramanga</v>
      </c>
      <c r="L291" s="33">
        <f t="shared" si="33"/>
        <v>1</v>
      </c>
    </row>
    <row r="292" spans="2:12" x14ac:dyDescent="0.3">
      <c r="B292" s="33" t="s">
        <v>207</v>
      </c>
      <c r="C292" s="23">
        <v>1</v>
      </c>
      <c r="D292" s="126"/>
      <c r="E292" s="126"/>
      <c r="F292" s="129"/>
      <c r="G292" s="126"/>
      <c r="H292" s="15" t="str">
        <f t="shared" si="32"/>
        <v>Bogotá - Armenia</v>
      </c>
      <c r="J292" s="119"/>
      <c r="K292" s="33" t="str">
        <f t="shared" si="33"/>
        <v>Bogotá - Armenia</v>
      </c>
      <c r="L292" s="33">
        <f t="shared" si="33"/>
        <v>1</v>
      </c>
    </row>
    <row r="293" spans="2:12" x14ac:dyDescent="0.3">
      <c r="B293" s="38" t="s">
        <v>104</v>
      </c>
      <c r="C293" s="23">
        <v>1</v>
      </c>
      <c r="D293" s="126"/>
      <c r="E293" s="126"/>
      <c r="F293" s="129"/>
      <c r="G293" s="126"/>
      <c r="H293" s="15" t="str">
        <f t="shared" si="32"/>
        <v>Bogotá - Cartagena</v>
      </c>
      <c r="J293" s="119"/>
      <c r="K293" s="33" t="str">
        <f t="shared" si="33"/>
        <v>Bogotá - Cartagena</v>
      </c>
      <c r="L293" s="33">
        <f t="shared" si="33"/>
        <v>1</v>
      </c>
    </row>
    <row r="294" spans="2:12" x14ac:dyDescent="0.3">
      <c r="B294" s="33" t="s">
        <v>183</v>
      </c>
      <c r="C294" s="23">
        <v>1</v>
      </c>
      <c r="D294" s="126"/>
      <c r="E294" s="126"/>
      <c r="F294" s="129"/>
      <c r="G294" s="126"/>
      <c r="H294" s="15" t="str">
        <f t="shared" si="32"/>
        <v>Bogotá - Cali</v>
      </c>
      <c r="J294" s="119"/>
      <c r="K294" s="33" t="str">
        <f t="shared" si="33"/>
        <v>Bogotá - Cali</v>
      </c>
      <c r="L294" s="33">
        <f t="shared" si="33"/>
        <v>1</v>
      </c>
    </row>
    <row r="295" spans="2:12" x14ac:dyDescent="0.3">
      <c r="B295" s="33" t="s">
        <v>326</v>
      </c>
      <c r="C295" s="23">
        <v>1</v>
      </c>
      <c r="D295" s="127"/>
      <c r="E295" s="127"/>
      <c r="F295" s="130"/>
      <c r="G295" s="127"/>
      <c r="H295" s="15" t="str">
        <f t="shared" si="32"/>
        <v>Bogotá - Mocoa</v>
      </c>
      <c r="J295" s="119"/>
      <c r="K295" s="33" t="str">
        <f t="shared" si="33"/>
        <v>Bogotá - Mocoa</v>
      </c>
      <c r="L295" s="33">
        <f t="shared" si="33"/>
        <v>1</v>
      </c>
    </row>
    <row r="296" spans="2:12" x14ac:dyDescent="0.3">
      <c r="C296" s="15">
        <f>SUM(C285:C295)</f>
        <v>45</v>
      </c>
      <c r="J296" s="119"/>
      <c r="K296" s="27" t="s">
        <v>77</v>
      </c>
      <c r="L296" s="27">
        <f>SUM(L285:L295)</f>
        <v>45</v>
      </c>
    </row>
    <row r="297" spans="2:12" x14ac:dyDescent="0.3">
      <c r="K297" s="58"/>
      <c r="L297" s="58"/>
    </row>
    <row r="298" spans="2:12" ht="94.5" customHeight="1" x14ac:dyDescent="0.3">
      <c r="B298" s="18" t="s">
        <v>59</v>
      </c>
      <c r="C298" s="18" t="s">
        <v>60</v>
      </c>
      <c r="D298" s="19" t="s">
        <v>61</v>
      </c>
      <c r="E298" s="19" t="s">
        <v>62</v>
      </c>
      <c r="F298" s="20" t="s">
        <v>63</v>
      </c>
      <c r="G298" s="19" t="s">
        <v>64</v>
      </c>
      <c r="J298" s="21" t="s">
        <v>65</v>
      </c>
      <c r="K298" s="21" t="str">
        <f>+B298</f>
        <v>RUTA</v>
      </c>
      <c r="L298" s="21" t="str">
        <f>+C298</f>
        <v>CANTIDAD DE TIQUETES</v>
      </c>
    </row>
    <row r="299" spans="2:12" x14ac:dyDescent="0.3">
      <c r="B299" s="33" t="s">
        <v>49</v>
      </c>
      <c r="C299" s="23">
        <v>200</v>
      </c>
      <c r="D299" s="125" t="s">
        <v>66</v>
      </c>
      <c r="E299" s="125" t="s">
        <v>67</v>
      </c>
      <c r="F299" s="128"/>
      <c r="G299" s="125" t="s">
        <v>68</v>
      </c>
      <c r="H299" s="15" t="str">
        <f t="shared" ref="H299:H306" si="34">+PROPER(B299)</f>
        <v>Bogotá-Yopal-Bogotá</v>
      </c>
      <c r="J299" s="119" t="s">
        <v>327</v>
      </c>
      <c r="K299" s="33" t="str">
        <f t="shared" ref="K299:L306" si="35">+B299</f>
        <v>Bogotá-Yopal-Bogotá</v>
      </c>
      <c r="L299" s="33">
        <f t="shared" si="35"/>
        <v>200</v>
      </c>
    </row>
    <row r="300" spans="2:12" x14ac:dyDescent="0.3">
      <c r="B300" s="33" t="s">
        <v>328</v>
      </c>
      <c r="C300" s="23">
        <v>20</v>
      </c>
      <c r="D300" s="126"/>
      <c r="E300" s="126"/>
      <c r="F300" s="129"/>
      <c r="G300" s="126"/>
      <c r="H300" s="15" t="str">
        <f t="shared" si="34"/>
        <v xml:space="preserve">Yopal - Medellin - Yopal </v>
      </c>
      <c r="J300" s="119"/>
      <c r="K300" s="33" t="str">
        <f t="shared" si="35"/>
        <v xml:space="preserve">Yopal - Medellin - Yopal </v>
      </c>
      <c r="L300" s="33">
        <f t="shared" si="35"/>
        <v>20</v>
      </c>
    </row>
    <row r="301" spans="2:12" x14ac:dyDescent="0.3">
      <c r="B301" s="33" t="s">
        <v>329</v>
      </c>
      <c r="C301" s="23">
        <v>20</v>
      </c>
      <c r="D301" s="126"/>
      <c r="E301" s="126"/>
      <c r="F301" s="129"/>
      <c r="G301" s="126"/>
      <c r="H301" s="15" t="str">
        <f t="shared" si="34"/>
        <v xml:space="preserve">Yopal - Cali - Yopal </v>
      </c>
      <c r="J301" s="119"/>
      <c r="K301" s="33" t="str">
        <f t="shared" si="35"/>
        <v xml:space="preserve">Yopal - Cali - Yopal </v>
      </c>
      <c r="L301" s="33">
        <f t="shared" si="35"/>
        <v>20</v>
      </c>
    </row>
    <row r="302" spans="2:12" x14ac:dyDescent="0.3">
      <c r="B302" s="33" t="s">
        <v>330</v>
      </c>
      <c r="C302" s="23">
        <v>20</v>
      </c>
      <c r="D302" s="126"/>
      <c r="E302" s="126"/>
      <c r="F302" s="129"/>
      <c r="G302" s="126"/>
      <c r="H302" s="15" t="str">
        <f t="shared" si="34"/>
        <v>Yopal- Bucaramanga</v>
      </c>
      <c r="J302" s="119"/>
      <c r="K302" s="33" t="str">
        <f t="shared" si="35"/>
        <v>Yopal- Bucaramanga</v>
      </c>
      <c r="L302" s="33">
        <f t="shared" si="35"/>
        <v>20</v>
      </c>
    </row>
    <row r="303" spans="2:12" x14ac:dyDescent="0.3">
      <c r="B303" s="33" t="s">
        <v>331</v>
      </c>
      <c r="C303" s="23">
        <v>20</v>
      </c>
      <c r="D303" s="126"/>
      <c r="E303" s="126"/>
      <c r="F303" s="129"/>
      <c r="G303" s="126"/>
      <c r="H303" s="15" t="str">
        <f t="shared" si="34"/>
        <v>Yopal - Cucuta</v>
      </c>
      <c r="J303" s="119"/>
      <c r="K303" s="33" t="str">
        <f t="shared" si="35"/>
        <v>Yopal - Cucuta</v>
      </c>
      <c r="L303" s="33">
        <f t="shared" si="35"/>
        <v>20</v>
      </c>
    </row>
    <row r="304" spans="2:12" x14ac:dyDescent="0.3">
      <c r="B304" s="33" t="s">
        <v>332</v>
      </c>
      <c r="C304" s="23">
        <v>5</v>
      </c>
      <c r="D304" s="126"/>
      <c r="E304" s="126"/>
      <c r="F304" s="129"/>
      <c r="G304" s="126"/>
      <c r="H304" s="15" t="str">
        <f t="shared" si="34"/>
        <v>Yopal - Popayan</v>
      </c>
      <c r="J304" s="119"/>
      <c r="K304" s="33" t="str">
        <f t="shared" si="35"/>
        <v>Yopal - Popayan</v>
      </c>
      <c r="L304" s="33">
        <f t="shared" si="35"/>
        <v>5</v>
      </c>
    </row>
    <row r="305" spans="2:12" x14ac:dyDescent="0.3">
      <c r="B305" s="33" t="s">
        <v>333</v>
      </c>
      <c r="C305" s="23">
        <v>10</v>
      </c>
      <c r="D305" s="126"/>
      <c r="E305" s="126"/>
      <c r="F305" s="129"/>
      <c r="G305" s="126"/>
      <c r="H305" s="15" t="str">
        <f t="shared" si="34"/>
        <v>Yopal - Arauca</v>
      </c>
      <c r="J305" s="119"/>
      <c r="K305" s="33" t="str">
        <f t="shared" si="35"/>
        <v>Yopal - Arauca</v>
      </c>
      <c r="L305" s="33">
        <f t="shared" si="35"/>
        <v>10</v>
      </c>
    </row>
    <row r="306" spans="2:12" x14ac:dyDescent="0.3">
      <c r="B306" s="33" t="s">
        <v>334</v>
      </c>
      <c r="C306" s="23">
        <v>10</v>
      </c>
      <c r="D306" s="127"/>
      <c r="E306" s="127"/>
      <c r="F306" s="130"/>
      <c r="G306" s="127"/>
      <c r="H306" s="15" t="str">
        <f t="shared" si="34"/>
        <v>Yopal  - Cartagena</v>
      </c>
      <c r="J306" s="119"/>
      <c r="K306" s="33" t="str">
        <f t="shared" si="35"/>
        <v>Yopal  - Cartagena</v>
      </c>
      <c r="L306" s="33">
        <f t="shared" si="35"/>
        <v>10</v>
      </c>
    </row>
    <row r="307" spans="2:12" x14ac:dyDescent="0.3">
      <c r="C307" s="15">
        <f>SUM(C299:C306)</f>
        <v>305</v>
      </c>
      <c r="J307" s="119"/>
      <c r="K307" s="27" t="s">
        <v>77</v>
      </c>
      <c r="L307" s="27">
        <f>SUM(L299:L306)</f>
        <v>305</v>
      </c>
    </row>
    <row r="308" spans="2:12" x14ac:dyDescent="0.3">
      <c r="K308" s="58"/>
      <c r="L308" s="58"/>
    </row>
    <row r="309" spans="2:12" ht="106.5" customHeight="1" x14ac:dyDescent="0.3">
      <c r="B309" s="18" t="s">
        <v>59</v>
      </c>
      <c r="C309" s="18" t="s">
        <v>60</v>
      </c>
      <c r="D309" s="19" t="s">
        <v>61</v>
      </c>
      <c r="E309" s="19" t="s">
        <v>62</v>
      </c>
      <c r="F309" s="20" t="s">
        <v>63</v>
      </c>
      <c r="G309" s="19" t="s">
        <v>64</v>
      </c>
      <c r="J309" s="21" t="s">
        <v>65</v>
      </c>
      <c r="K309" s="21" t="str">
        <f>+B309</f>
        <v>RUTA</v>
      </c>
      <c r="L309" s="21" t="str">
        <f>+C309</f>
        <v>CANTIDAD DE TIQUETES</v>
      </c>
    </row>
    <row r="310" spans="2:12" x14ac:dyDescent="0.3">
      <c r="B310" s="32" t="s">
        <v>335</v>
      </c>
      <c r="C310" s="23">
        <v>38</v>
      </c>
      <c r="D310" s="142" t="s">
        <v>80</v>
      </c>
      <c r="E310" s="142" t="s">
        <v>336</v>
      </c>
      <c r="F310" s="145">
        <v>42004</v>
      </c>
      <c r="G310" s="125" t="s">
        <v>68</v>
      </c>
      <c r="H310" s="15" t="str">
        <f t="shared" ref="H310:H326" si="36">+PROPER(B310)</f>
        <v>Villagarzon-Bogotá-Villagarzon</v>
      </c>
      <c r="J310" s="119" t="s">
        <v>337</v>
      </c>
      <c r="K310" s="32" t="str">
        <f>+B310</f>
        <v>Villagarzon-Bogotá-Villagarzon</v>
      </c>
      <c r="L310" s="32">
        <f>+C310</f>
        <v>38</v>
      </c>
    </row>
    <row r="311" spans="2:12" x14ac:dyDescent="0.3">
      <c r="B311" s="32" t="s">
        <v>338</v>
      </c>
      <c r="C311" s="23">
        <v>30</v>
      </c>
      <c r="D311" s="143"/>
      <c r="E311" s="143"/>
      <c r="F311" s="146"/>
      <c r="G311" s="126"/>
      <c r="H311" s="15" t="str">
        <f t="shared" si="36"/>
        <v>Puerto Asis-Bogotá-Puerto Asis</v>
      </c>
      <c r="J311" s="119"/>
      <c r="K311" s="32" t="str">
        <f t="shared" ref="K311:L326" si="37">+B311</f>
        <v>Puerto Asis-Bogotá-Puerto Asis</v>
      </c>
      <c r="L311" s="32">
        <f t="shared" si="37"/>
        <v>30</v>
      </c>
    </row>
    <row r="312" spans="2:12" x14ac:dyDescent="0.3">
      <c r="B312" s="32" t="s">
        <v>339</v>
      </c>
      <c r="C312" s="23">
        <v>18</v>
      </c>
      <c r="D312" s="143"/>
      <c r="E312" s="143"/>
      <c r="F312" s="146"/>
      <c r="G312" s="126"/>
      <c r="H312" s="15" t="str">
        <f t="shared" si="36"/>
        <v>Puerto Asis - Cali- Pasto</v>
      </c>
      <c r="J312" s="119"/>
      <c r="K312" s="32" t="str">
        <f t="shared" si="37"/>
        <v>Puerto Asis - Cali- Pasto</v>
      </c>
      <c r="L312" s="32">
        <f t="shared" si="37"/>
        <v>18</v>
      </c>
    </row>
    <row r="313" spans="2:12" x14ac:dyDescent="0.3">
      <c r="B313" s="32" t="s">
        <v>340</v>
      </c>
      <c r="C313" s="23">
        <v>20</v>
      </c>
      <c r="D313" s="143"/>
      <c r="E313" s="143"/>
      <c r="F313" s="146"/>
      <c r="G313" s="126"/>
      <c r="H313" s="15" t="str">
        <f t="shared" si="36"/>
        <v>Puerto Asis-Cali-Puerto Asis</v>
      </c>
      <c r="J313" s="119"/>
      <c r="K313" s="32" t="str">
        <f t="shared" si="37"/>
        <v>Puerto Asis-Cali-Puerto Asis</v>
      </c>
      <c r="L313" s="32">
        <f t="shared" si="37"/>
        <v>20</v>
      </c>
    </row>
    <row r="314" spans="2:12" x14ac:dyDescent="0.3">
      <c r="B314" s="32" t="s">
        <v>341</v>
      </c>
      <c r="C314" s="23">
        <v>2</v>
      </c>
      <c r="D314" s="143"/>
      <c r="E314" s="143"/>
      <c r="F314" s="146"/>
      <c r="G314" s="126"/>
      <c r="H314" s="15" t="str">
        <f t="shared" si="36"/>
        <v>Puerto Asis-Medellin-Puerto Asis</v>
      </c>
      <c r="J314" s="119"/>
      <c r="K314" s="32" t="str">
        <f t="shared" si="37"/>
        <v>Puerto Asis-Medellin-Puerto Asis</v>
      </c>
      <c r="L314" s="32">
        <f t="shared" si="37"/>
        <v>2</v>
      </c>
    </row>
    <row r="315" spans="2:12" x14ac:dyDescent="0.3">
      <c r="B315" s="72" t="s">
        <v>342</v>
      </c>
      <c r="C315" s="23">
        <v>5</v>
      </c>
      <c r="D315" s="143"/>
      <c r="E315" s="143"/>
      <c r="F315" s="146"/>
      <c r="G315" s="126"/>
      <c r="H315" s="15" t="str">
        <f t="shared" si="36"/>
        <v>Puerto Leguizamo-Bogotá-Puerto Leguizamo</v>
      </c>
      <c r="J315" s="119"/>
      <c r="K315" s="32" t="str">
        <f t="shared" si="37"/>
        <v>Puerto Leguizamo-Bogotá-Puerto Leguizamo</v>
      </c>
      <c r="L315" s="32">
        <f t="shared" si="37"/>
        <v>5</v>
      </c>
    </row>
    <row r="316" spans="2:12" x14ac:dyDescent="0.3">
      <c r="B316" s="72" t="s">
        <v>343</v>
      </c>
      <c r="C316" s="23">
        <v>30</v>
      </c>
      <c r="D316" s="143"/>
      <c r="E316" s="143"/>
      <c r="F316" s="146"/>
      <c r="G316" s="126"/>
      <c r="H316" s="15" t="str">
        <f t="shared" si="36"/>
        <v>Puerto Leguizamo-Puerto Asis-Puerto Leguizamo</v>
      </c>
      <c r="J316" s="119"/>
      <c r="K316" s="32" t="str">
        <f t="shared" si="37"/>
        <v>Puerto Leguizamo-Puerto Asis-Puerto Leguizamo</v>
      </c>
      <c r="L316" s="32">
        <f t="shared" si="37"/>
        <v>30</v>
      </c>
    </row>
    <row r="317" spans="2:12" x14ac:dyDescent="0.3">
      <c r="B317" s="32" t="s">
        <v>344</v>
      </c>
      <c r="C317" s="23">
        <v>15</v>
      </c>
      <c r="D317" s="143"/>
      <c r="E317" s="143"/>
      <c r="F317" s="146"/>
      <c r="G317" s="126"/>
      <c r="H317" s="15" t="str">
        <f t="shared" si="36"/>
        <v>Pasto-Bogotá-Pasto</v>
      </c>
      <c r="J317" s="119"/>
      <c r="K317" s="32" t="str">
        <f t="shared" si="37"/>
        <v>Pasto-Bogotá-Pasto</v>
      </c>
      <c r="L317" s="32">
        <f t="shared" si="37"/>
        <v>15</v>
      </c>
    </row>
    <row r="318" spans="2:12" x14ac:dyDescent="0.3">
      <c r="B318" s="72" t="s">
        <v>345</v>
      </c>
      <c r="C318" s="23">
        <v>2</v>
      </c>
      <c r="D318" s="143"/>
      <c r="E318" s="143"/>
      <c r="F318" s="146"/>
      <c r="G318" s="126"/>
      <c r="H318" s="15" t="str">
        <f t="shared" si="36"/>
        <v>Puerto Asis-Bogotá-Manizales-Bogotá -Puerto Asis</v>
      </c>
      <c r="J318" s="119"/>
      <c r="K318" s="32" t="str">
        <f t="shared" si="37"/>
        <v>Puerto Asis-Bogotá-Manizales-Bogotá -Puerto Asis</v>
      </c>
      <c r="L318" s="32">
        <f t="shared" si="37"/>
        <v>2</v>
      </c>
    </row>
    <row r="319" spans="2:12" x14ac:dyDescent="0.3">
      <c r="B319" s="72" t="s">
        <v>346</v>
      </c>
      <c r="C319" s="23">
        <v>2</v>
      </c>
      <c r="D319" s="143"/>
      <c r="E319" s="143"/>
      <c r="F319" s="146"/>
      <c r="G319" s="126"/>
      <c r="H319" s="15" t="str">
        <f t="shared" si="36"/>
        <v>Puerto Asis-Bogotá-Medellin-Bogotá-Puerto Asis</v>
      </c>
      <c r="J319" s="119"/>
      <c r="K319" s="32" t="str">
        <f t="shared" si="37"/>
        <v>Puerto Asis-Bogotá-Medellin-Bogotá-Puerto Asis</v>
      </c>
      <c r="L319" s="32">
        <f t="shared" si="37"/>
        <v>2</v>
      </c>
    </row>
    <row r="320" spans="2:12" x14ac:dyDescent="0.3">
      <c r="B320" s="72" t="s">
        <v>347</v>
      </c>
      <c r="C320" s="23">
        <v>2</v>
      </c>
      <c r="D320" s="143"/>
      <c r="E320" s="143"/>
      <c r="F320" s="146"/>
      <c r="G320" s="126"/>
      <c r="H320" s="15" t="str">
        <f t="shared" si="36"/>
        <v>Puerto Asis-Bogotá-Neiva-Bogotá-Puerto Asis</v>
      </c>
      <c r="J320" s="119"/>
      <c r="K320" s="32" t="str">
        <f t="shared" si="37"/>
        <v>Puerto Asis-Bogotá-Neiva-Bogotá-Puerto Asis</v>
      </c>
      <c r="L320" s="32">
        <f t="shared" si="37"/>
        <v>2</v>
      </c>
    </row>
    <row r="321" spans="2:12" x14ac:dyDescent="0.3">
      <c r="B321" s="72" t="s">
        <v>348</v>
      </c>
      <c r="C321" s="23">
        <v>2</v>
      </c>
      <c r="D321" s="143"/>
      <c r="E321" s="143"/>
      <c r="F321" s="146"/>
      <c r="G321" s="126"/>
      <c r="H321" s="15" t="str">
        <f t="shared" si="36"/>
        <v>Puerto Asis-Bogotá-Baranquilla-Bogotá-Puerto Asis</v>
      </c>
      <c r="J321" s="119"/>
      <c r="K321" s="32" t="str">
        <f t="shared" si="37"/>
        <v>Puerto Asis-Bogotá-Baranquilla-Bogotá-Puerto Asis</v>
      </c>
      <c r="L321" s="32">
        <f t="shared" si="37"/>
        <v>2</v>
      </c>
    </row>
    <row r="322" spans="2:12" x14ac:dyDescent="0.3">
      <c r="B322" s="73" t="s">
        <v>349</v>
      </c>
      <c r="C322" s="74">
        <v>2</v>
      </c>
      <c r="D322" s="143"/>
      <c r="E322" s="143"/>
      <c r="F322" s="146"/>
      <c r="G322" s="126"/>
      <c r="H322" s="15" t="str">
        <f t="shared" si="36"/>
        <v>Villagarzon-Medellin-Villagarzon</v>
      </c>
      <c r="J322" s="119"/>
      <c r="K322" s="32" t="str">
        <f t="shared" si="37"/>
        <v>Villagarzon-Medellin-Villagarzon</v>
      </c>
      <c r="L322" s="32">
        <f t="shared" si="37"/>
        <v>2</v>
      </c>
    </row>
    <row r="323" spans="2:12" x14ac:dyDescent="0.3">
      <c r="B323" s="72" t="s">
        <v>350</v>
      </c>
      <c r="C323" s="23">
        <v>1</v>
      </c>
      <c r="D323" s="143"/>
      <c r="E323" s="143"/>
      <c r="F323" s="146"/>
      <c r="G323" s="126"/>
      <c r="H323" s="15" t="str">
        <f t="shared" si="36"/>
        <v>Villagarzon-Barranquilla-Villagarzon</v>
      </c>
      <c r="J323" s="119"/>
      <c r="K323" s="32" t="str">
        <f t="shared" si="37"/>
        <v>Villagarzon-Barranquilla-Villagarzon</v>
      </c>
      <c r="L323" s="32">
        <f t="shared" si="37"/>
        <v>1</v>
      </c>
    </row>
    <row r="324" spans="2:12" x14ac:dyDescent="0.3">
      <c r="B324" s="75" t="s">
        <v>351</v>
      </c>
      <c r="C324" s="23">
        <v>2</v>
      </c>
      <c r="D324" s="143"/>
      <c r="E324" s="143"/>
      <c r="F324" s="146"/>
      <c r="G324" s="126"/>
      <c r="H324" s="15" t="str">
        <f t="shared" si="36"/>
        <v>Puerto Asis-Villavicencio-Puerto Asis</v>
      </c>
      <c r="J324" s="119"/>
      <c r="K324" s="32" t="str">
        <f t="shared" si="37"/>
        <v>Puerto Asis-Villavicencio-Puerto Asis</v>
      </c>
      <c r="L324" s="32">
        <f t="shared" si="37"/>
        <v>2</v>
      </c>
    </row>
    <row r="325" spans="2:12" x14ac:dyDescent="0.3">
      <c r="B325" s="32" t="s">
        <v>352</v>
      </c>
      <c r="C325" s="23">
        <v>3</v>
      </c>
      <c r="D325" s="143"/>
      <c r="E325" s="143"/>
      <c r="F325" s="146"/>
      <c r="G325" s="126"/>
      <c r="H325" s="15" t="str">
        <f t="shared" si="36"/>
        <v>Villagarzon-Bogotá-Cali</v>
      </c>
      <c r="J325" s="119"/>
      <c r="K325" s="32" t="str">
        <f t="shared" si="37"/>
        <v>Villagarzon-Bogotá-Cali</v>
      </c>
      <c r="L325" s="32">
        <f t="shared" si="37"/>
        <v>3</v>
      </c>
    </row>
    <row r="326" spans="2:12" x14ac:dyDescent="0.3">
      <c r="B326" s="32" t="s">
        <v>353</v>
      </c>
      <c r="C326" s="23">
        <v>1</v>
      </c>
      <c r="D326" s="144"/>
      <c r="E326" s="144"/>
      <c r="F326" s="147"/>
      <c r="G326" s="127"/>
      <c r="H326" s="15" t="str">
        <f t="shared" si="36"/>
        <v>Villagarzon-Leticia-Villagarzon</v>
      </c>
      <c r="J326" s="119"/>
      <c r="K326" s="32" t="str">
        <f t="shared" si="37"/>
        <v>Villagarzon-Leticia-Villagarzon</v>
      </c>
      <c r="L326" s="32">
        <f t="shared" si="37"/>
        <v>1</v>
      </c>
    </row>
    <row r="327" spans="2:12" x14ac:dyDescent="0.3">
      <c r="C327" s="15">
        <f>SUM(C310:C326)</f>
        <v>175</v>
      </c>
      <c r="J327" s="119"/>
      <c r="K327" s="27" t="s">
        <v>77</v>
      </c>
      <c r="L327" s="27">
        <f>SUM(L310:L326)</f>
        <v>175</v>
      </c>
    </row>
    <row r="328" spans="2:12" x14ac:dyDescent="0.3">
      <c r="K328" s="35"/>
      <c r="L328" s="35"/>
    </row>
    <row r="329" spans="2:12" ht="96.75" customHeight="1" x14ac:dyDescent="0.3">
      <c r="B329" s="18" t="s">
        <v>59</v>
      </c>
      <c r="C329" s="18" t="s">
        <v>60</v>
      </c>
      <c r="D329" s="19" t="s">
        <v>61</v>
      </c>
      <c r="E329" s="19" t="s">
        <v>62</v>
      </c>
      <c r="F329" s="20" t="s">
        <v>63</v>
      </c>
      <c r="G329" s="19" t="s">
        <v>64</v>
      </c>
      <c r="J329" s="21" t="s">
        <v>65</v>
      </c>
      <c r="K329" s="21" t="str">
        <f>+B329</f>
        <v>RUTA</v>
      </c>
      <c r="L329" s="21" t="str">
        <f>+C329</f>
        <v>CANTIDAD DE TIQUETES</v>
      </c>
    </row>
    <row r="330" spans="2:12" x14ac:dyDescent="0.3">
      <c r="B330" s="33" t="s">
        <v>354</v>
      </c>
      <c r="C330" s="23">
        <v>78</v>
      </c>
      <c r="D330" s="125" t="s">
        <v>80</v>
      </c>
      <c r="E330" s="125" t="s">
        <v>355</v>
      </c>
      <c r="F330" s="128">
        <v>42004</v>
      </c>
      <c r="G330" s="125" t="s">
        <v>68</v>
      </c>
      <c r="H330" s="15" t="str">
        <f t="shared" ref="H330:H341" si="38">+PROPER(B330)</f>
        <v>Monteria - Bogotá- Monteria</v>
      </c>
      <c r="J330" s="119" t="s">
        <v>356</v>
      </c>
      <c r="K330" s="33" t="str">
        <f>+B330</f>
        <v>Monteria - Bogotá- Monteria</v>
      </c>
      <c r="L330" s="33">
        <f>+C330</f>
        <v>78</v>
      </c>
    </row>
    <row r="331" spans="2:12" x14ac:dyDescent="0.3">
      <c r="B331" s="33" t="s">
        <v>357</v>
      </c>
      <c r="C331" s="23">
        <v>28</v>
      </c>
      <c r="D331" s="126"/>
      <c r="E331" s="126"/>
      <c r="F331" s="129"/>
      <c r="G331" s="126"/>
      <c r="H331" s="15" t="str">
        <f t="shared" si="38"/>
        <v>Monteria - Manizales</v>
      </c>
      <c r="J331" s="119"/>
      <c r="K331" s="33" t="str">
        <f t="shared" ref="K331:L341" si="39">+B331</f>
        <v>Monteria - Manizales</v>
      </c>
      <c r="L331" s="33">
        <f t="shared" si="39"/>
        <v>28</v>
      </c>
    </row>
    <row r="332" spans="2:12" x14ac:dyDescent="0.3">
      <c r="B332" s="33" t="s">
        <v>358</v>
      </c>
      <c r="C332" s="23">
        <v>25</v>
      </c>
      <c r="D332" s="126"/>
      <c r="E332" s="126"/>
      <c r="F332" s="129"/>
      <c r="G332" s="126"/>
      <c r="H332" s="15" t="str">
        <f t="shared" si="38"/>
        <v>Monteria - Medellin</v>
      </c>
      <c r="J332" s="119"/>
      <c r="K332" s="33" t="str">
        <f t="shared" si="39"/>
        <v>Monteria - Medellin</v>
      </c>
      <c r="L332" s="33">
        <f t="shared" si="39"/>
        <v>25</v>
      </c>
    </row>
    <row r="333" spans="2:12" x14ac:dyDescent="0.3">
      <c r="B333" s="33" t="s">
        <v>359</v>
      </c>
      <c r="C333" s="23">
        <v>10</v>
      </c>
      <c r="D333" s="126"/>
      <c r="E333" s="126"/>
      <c r="F333" s="129"/>
      <c r="G333" s="126"/>
      <c r="H333" s="15" t="str">
        <f t="shared" si="38"/>
        <v>Monteria  - Rioacha</v>
      </c>
      <c r="J333" s="119"/>
      <c r="K333" s="33" t="str">
        <f t="shared" si="39"/>
        <v>Monteria  - Rioacha</v>
      </c>
      <c r="L333" s="33">
        <f t="shared" si="39"/>
        <v>10</v>
      </c>
    </row>
    <row r="334" spans="2:12" x14ac:dyDescent="0.3">
      <c r="B334" s="33" t="s">
        <v>360</v>
      </c>
      <c r="C334" s="23">
        <v>8</v>
      </c>
      <c r="D334" s="126"/>
      <c r="E334" s="126"/>
      <c r="F334" s="129"/>
      <c r="G334" s="126"/>
      <c r="H334" s="15" t="str">
        <f t="shared" si="38"/>
        <v>Monteria  - B/Quilla</v>
      </c>
      <c r="J334" s="119"/>
      <c r="K334" s="33" t="str">
        <f t="shared" si="39"/>
        <v>Monteria  - B/Quilla</v>
      </c>
      <c r="L334" s="33">
        <f t="shared" si="39"/>
        <v>8</v>
      </c>
    </row>
    <row r="335" spans="2:12" x14ac:dyDescent="0.3">
      <c r="B335" s="33" t="s">
        <v>361</v>
      </c>
      <c r="C335" s="23">
        <v>2</v>
      </c>
      <c r="D335" s="126"/>
      <c r="E335" s="126"/>
      <c r="F335" s="129"/>
      <c r="G335" s="126"/>
      <c r="H335" s="15" t="str">
        <f t="shared" si="38"/>
        <v>Monteria - Pasto-Monteria</v>
      </c>
      <c r="J335" s="119"/>
      <c r="K335" s="33" t="str">
        <f t="shared" si="39"/>
        <v>Monteria - Pasto-Monteria</v>
      </c>
      <c r="L335" s="33">
        <f t="shared" si="39"/>
        <v>2</v>
      </c>
    </row>
    <row r="336" spans="2:12" x14ac:dyDescent="0.3">
      <c r="B336" s="33" t="s">
        <v>362</v>
      </c>
      <c r="C336" s="23">
        <v>2</v>
      </c>
      <c r="D336" s="126"/>
      <c r="E336" s="126"/>
      <c r="F336" s="129"/>
      <c r="G336" s="126"/>
      <c r="H336" s="15" t="str">
        <f t="shared" si="38"/>
        <v xml:space="preserve">Monteria - B/Manga - Monteria </v>
      </c>
      <c r="J336" s="119"/>
      <c r="K336" s="33" t="str">
        <f t="shared" si="39"/>
        <v xml:space="preserve">Monteria - B/Manga - Monteria </v>
      </c>
      <c r="L336" s="33">
        <f t="shared" si="39"/>
        <v>2</v>
      </c>
    </row>
    <row r="337" spans="2:12" x14ac:dyDescent="0.3">
      <c r="B337" s="33" t="s">
        <v>363</v>
      </c>
      <c r="C337" s="23">
        <v>2</v>
      </c>
      <c r="D337" s="126"/>
      <c r="E337" s="126"/>
      <c r="F337" s="129"/>
      <c r="G337" s="126"/>
      <c r="H337" s="15" t="str">
        <f t="shared" si="38"/>
        <v xml:space="preserve">Monteria - Ibague - Monteria </v>
      </c>
      <c r="J337" s="119"/>
      <c r="K337" s="33" t="str">
        <f t="shared" si="39"/>
        <v xml:space="preserve">Monteria - Ibague - Monteria </v>
      </c>
      <c r="L337" s="33">
        <f t="shared" si="39"/>
        <v>2</v>
      </c>
    </row>
    <row r="338" spans="2:12" x14ac:dyDescent="0.3">
      <c r="B338" s="33" t="s">
        <v>364</v>
      </c>
      <c r="C338" s="23">
        <v>1</v>
      </c>
      <c r="D338" s="126"/>
      <c r="E338" s="126"/>
      <c r="F338" s="129"/>
      <c r="G338" s="126"/>
      <c r="H338" s="15" t="str">
        <f t="shared" si="38"/>
        <v xml:space="preserve">Monteria  - Popayan - Monteria  </v>
      </c>
      <c r="J338" s="119"/>
      <c r="K338" s="33" t="str">
        <f t="shared" si="39"/>
        <v xml:space="preserve">Monteria  - Popayan - Monteria  </v>
      </c>
      <c r="L338" s="33">
        <f t="shared" si="39"/>
        <v>1</v>
      </c>
    </row>
    <row r="339" spans="2:12" x14ac:dyDescent="0.3">
      <c r="B339" s="33" t="s">
        <v>365</v>
      </c>
      <c r="C339" s="23">
        <v>1</v>
      </c>
      <c r="D339" s="126"/>
      <c r="E339" s="126"/>
      <c r="F339" s="129"/>
      <c r="G339" s="126"/>
      <c r="H339" s="15" t="str">
        <f t="shared" si="38"/>
        <v xml:space="preserve">Monteria - Cartagena- Monteria </v>
      </c>
      <c r="J339" s="119"/>
      <c r="K339" s="33" t="str">
        <f t="shared" si="39"/>
        <v xml:space="preserve">Monteria - Cartagena- Monteria </v>
      </c>
      <c r="L339" s="33">
        <f t="shared" si="39"/>
        <v>1</v>
      </c>
    </row>
    <row r="340" spans="2:12" x14ac:dyDescent="0.3">
      <c r="B340" s="33" t="s">
        <v>366</v>
      </c>
      <c r="C340" s="23">
        <v>1</v>
      </c>
      <c r="D340" s="126"/>
      <c r="E340" s="126"/>
      <c r="F340" s="129"/>
      <c r="G340" s="126"/>
      <c r="H340" s="15" t="str">
        <f t="shared" si="38"/>
        <v xml:space="preserve">Monteria  - Pto. Carreño - Monteria </v>
      </c>
      <c r="J340" s="119"/>
      <c r="K340" s="33" t="str">
        <f t="shared" si="39"/>
        <v xml:space="preserve">Monteria  - Pto. Carreño - Monteria </v>
      </c>
      <c r="L340" s="33">
        <f t="shared" si="39"/>
        <v>1</v>
      </c>
    </row>
    <row r="341" spans="2:12" x14ac:dyDescent="0.3">
      <c r="B341" s="33" t="s">
        <v>367</v>
      </c>
      <c r="C341" s="23">
        <v>1</v>
      </c>
      <c r="D341" s="127"/>
      <c r="E341" s="127"/>
      <c r="F341" s="130"/>
      <c r="G341" s="127"/>
      <c r="H341" s="15" t="str">
        <f t="shared" si="38"/>
        <v xml:space="preserve">Monteria  - Velledupar - Monteria </v>
      </c>
      <c r="J341" s="119"/>
      <c r="K341" s="33" t="str">
        <f t="shared" si="39"/>
        <v xml:space="preserve">Monteria  - Velledupar - Monteria </v>
      </c>
      <c r="L341" s="33">
        <f t="shared" si="39"/>
        <v>1</v>
      </c>
    </row>
    <row r="342" spans="2:12" x14ac:dyDescent="0.3">
      <c r="C342" s="15">
        <f>SUM(C330:C341)</f>
        <v>159</v>
      </c>
      <c r="J342" s="119"/>
      <c r="K342" s="27" t="s">
        <v>77</v>
      </c>
      <c r="L342" s="27">
        <f>SUM(L330:L341)</f>
        <v>159</v>
      </c>
    </row>
    <row r="343" spans="2:12" x14ac:dyDescent="0.3">
      <c r="K343" s="58"/>
      <c r="L343" s="58"/>
    </row>
    <row r="344" spans="2:12" ht="102" customHeight="1" x14ac:dyDescent="0.3">
      <c r="B344" s="18" t="s">
        <v>59</v>
      </c>
      <c r="C344" s="18" t="s">
        <v>60</v>
      </c>
      <c r="D344" s="19" t="s">
        <v>61</v>
      </c>
      <c r="E344" s="19" t="s">
        <v>62</v>
      </c>
      <c r="F344" s="20" t="s">
        <v>63</v>
      </c>
      <c r="G344" s="19" t="s">
        <v>64</v>
      </c>
      <c r="J344" s="21" t="s">
        <v>65</v>
      </c>
      <c r="K344" s="21" t="str">
        <f>+B344</f>
        <v>RUTA</v>
      </c>
      <c r="L344" s="21" t="str">
        <f>+C344</f>
        <v>CANTIDAD DE TIQUETES</v>
      </c>
    </row>
    <row r="345" spans="2:12" x14ac:dyDescent="0.3">
      <c r="B345" s="32" t="s">
        <v>368</v>
      </c>
      <c r="C345" s="23">
        <v>45</v>
      </c>
      <c r="D345" s="142" t="s">
        <v>80</v>
      </c>
      <c r="E345" s="142" t="s">
        <v>369</v>
      </c>
      <c r="F345" s="145">
        <v>42004</v>
      </c>
      <c r="G345" s="125" t="s">
        <v>68</v>
      </c>
      <c r="H345" s="15" t="str">
        <f t="shared" ref="H345:H363" si="40">+PROPER(B345)</f>
        <v>Cucuta-Bogotá-Cucuta</v>
      </c>
      <c r="J345" s="119" t="s">
        <v>370</v>
      </c>
      <c r="K345" s="33" t="str">
        <f t="shared" ref="K345:L363" si="41">+B345</f>
        <v>Cucuta-Bogotá-Cucuta</v>
      </c>
      <c r="L345" s="33">
        <f t="shared" si="41"/>
        <v>45</v>
      </c>
    </row>
    <row r="346" spans="2:12" x14ac:dyDescent="0.3">
      <c r="B346" s="32" t="s">
        <v>371</v>
      </c>
      <c r="C346" s="23">
        <v>40</v>
      </c>
      <c r="D346" s="143"/>
      <c r="E346" s="143"/>
      <c r="F346" s="146"/>
      <c r="G346" s="126"/>
      <c r="H346" s="15" t="str">
        <f t="shared" si="40"/>
        <v>Cucuta- Bucaramanga-Cucuta</v>
      </c>
      <c r="J346" s="119"/>
      <c r="K346" s="33" t="str">
        <f t="shared" si="41"/>
        <v>Cucuta- Bucaramanga-Cucuta</v>
      </c>
      <c r="L346" s="33">
        <f t="shared" si="41"/>
        <v>40</v>
      </c>
    </row>
    <row r="347" spans="2:12" x14ac:dyDescent="0.3">
      <c r="B347" s="32" t="s">
        <v>372</v>
      </c>
      <c r="C347" s="23">
        <v>3</v>
      </c>
      <c r="D347" s="143"/>
      <c r="E347" s="143"/>
      <c r="F347" s="146"/>
      <c r="G347" s="126"/>
      <c r="H347" s="15" t="str">
        <f t="shared" si="40"/>
        <v>Bucaramanga-Bogotá-Bucaramanga</v>
      </c>
      <c r="J347" s="119"/>
      <c r="K347" s="33" t="str">
        <f t="shared" si="41"/>
        <v>Bucaramanga-Bogotá-Bucaramanga</v>
      </c>
      <c r="L347" s="33">
        <f t="shared" si="41"/>
        <v>3</v>
      </c>
    </row>
    <row r="348" spans="2:12" x14ac:dyDescent="0.3">
      <c r="B348" s="32" t="s">
        <v>373</v>
      </c>
      <c r="C348" s="25">
        <v>28</v>
      </c>
      <c r="D348" s="143"/>
      <c r="E348" s="143"/>
      <c r="F348" s="146"/>
      <c r="G348" s="126"/>
      <c r="H348" s="15" t="str">
        <f t="shared" si="40"/>
        <v>Cucuta-Barranquilla-Cucuta</v>
      </c>
      <c r="J348" s="119"/>
      <c r="K348" s="33" t="str">
        <f t="shared" si="41"/>
        <v>Cucuta-Barranquilla-Cucuta</v>
      </c>
      <c r="L348" s="33">
        <f t="shared" si="41"/>
        <v>28</v>
      </c>
    </row>
    <row r="349" spans="2:12" x14ac:dyDescent="0.3">
      <c r="B349" s="32" t="s">
        <v>374</v>
      </c>
      <c r="C349" s="25">
        <v>1</v>
      </c>
      <c r="D349" s="143"/>
      <c r="E349" s="143"/>
      <c r="F349" s="146"/>
      <c r="G349" s="126"/>
      <c r="H349" s="15" t="str">
        <f t="shared" si="40"/>
        <v>Cucuta-Riohacha-Cucuta</v>
      </c>
      <c r="J349" s="119"/>
      <c r="K349" s="33" t="str">
        <f t="shared" si="41"/>
        <v>Cucuta-Riohacha-Cucuta</v>
      </c>
      <c r="L349" s="33">
        <f t="shared" si="41"/>
        <v>1</v>
      </c>
    </row>
    <row r="350" spans="2:12" x14ac:dyDescent="0.3">
      <c r="B350" s="32" t="s">
        <v>375</v>
      </c>
      <c r="C350" s="25">
        <v>8</v>
      </c>
      <c r="D350" s="143"/>
      <c r="E350" s="143"/>
      <c r="F350" s="146"/>
      <c r="G350" s="126"/>
      <c r="H350" s="15" t="str">
        <f t="shared" si="40"/>
        <v>Cucuta- Santan Marta- Cucuta</v>
      </c>
      <c r="J350" s="119"/>
      <c r="K350" s="33" t="str">
        <f t="shared" si="41"/>
        <v>Cucuta- Santan Marta- Cucuta</v>
      </c>
      <c r="L350" s="33">
        <f t="shared" si="41"/>
        <v>8</v>
      </c>
    </row>
    <row r="351" spans="2:12" x14ac:dyDescent="0.3">
      <c r="B351" s="32" t="s">
        <v>376</v>
      </c>
      <c r="C351" s="25">
        <v>5</v>
      </c>
      <c r="D351" s="143"/>
      <c r="E351" s="143"/>
      <c r="F351" s="146"/>
      <c r="G351" s="126"/>
      <c r="H351" s="15" t="str">
        <f t="shared" si="40"/>
        <v>Cucuta- Medellin-Cucuta</v>
      </c>
      <c r="J351" s="119"/>
      <c r="K351" s="33" t="str">
        <f t="shared" si="41"/>
        <v>Cucuta- Medellin-Cucuta</v>
      </c>
      <c r="L351" s="33">
        <f t="shared" si="41"/>
        <v>5</v>
      </c>
    </row>
    <row r="352" spans="2:12" x14ac:dyDescent="0.3">
      <c r="B352" s="32" t="s">
        <v>377</v>
      </c>
      <c r="C352" s="25">
        <v>3</v>
      </c>
      <c r="D352" s="143"/>
      <c r="E352" s="143"/>
      <c r="F352" s="146"/>
      <c r="G352" s="126"/>
      <c r="H352" s="15" t="str">
        <f t="shared" si="40"/>
        <v>Cucuta-Cartagena-Cucuta</v>
      </c>
      <c r="J352" s="119"/>
      <c r="K352" s="33" t="str">
        <f t="shared" si="41"/>
        <v>Cucuta-Cartagena-Cucuta</v>
      </c>
      <c r="L352" s="33">
        <f t="shared" si="41"/>
        <v>3</v>
      </c>
    </row>
    <row r="353" spans="2:12" x14ac:dyDescent="0.3">
      <c r="B353" s="32" t="s">
        <v>378</v>
      </c>
      <c r="C353" s="25">
        <v>4</v>
      </c>
      <c r="D353" s="143"/>
      <c r="E353" s="143"/>
      <c r="F353" s="146"/>
      <c r="G353" s="126"/>
      <c r="H353" s="15" t="str">
        <f t="shared" si="40"/>
        <v>Cucuta-Cali-Cucuta</v>
      </c>
      <c r="J353" s="119"/>
      <c r="K353" s="33" t="str">
        <f t="shared" si="41"/>
        <v>Cucuta-Cali-Cucuta</v>
      </c>
      <c r="L353" s="33">
        <f t="shared" si="41"/>
        <v>4</v>
      </c>
    </row>
    <row r="354" spans="2:12" x14ac:dyDescent="0.3">
      <c r="B354" s="32" t="s">
        <v>379</v>
      </c>
      <c r="C354" s="25">
        <v>1</v>
      </c>
      <c r="D354" s="143"/>
      <c r="E354" s="143"/>
      <c r="F354" s="146"/>
      <c r="G354" s="126"/>
      <c r="H354" s="15" t="str">
        <f t="shared" si="40"/>
        <v>Cucuta-Armenia-Cucuta</v>
      </c>
      <c r="J354" s="119"/>
      <c r="K354" s="33" t="str">
        <f t="shared" si="41"/>
        <v>Cucuta-Armenia-Cucuta</v>
      </c>
      <c r="L354" s="33">
        <f t="shared" si="41"/>
        <v>1</v>
      </c>
    </row>
    <row r="355" spans="2:12" x14ac:dyDescent="0.3">
      <c r="B355" s="32" t="s">
        <v>380</v>
      </c>
      <c r="C355" s="25">
        <v>1</v>
      </c>
      <c r="D355" s="143"/>
      <c r="E355" s="143"/>
      <c r="F355" s="146"/>
      <c r="G355" s="126"/>
      <c r="H355" s="15" t="str">
        <f t="shared" si="40"/>
        <v>Cucuta-Pasto-Cucuta</v>
      </c>
      <c r="J355" s="119"/>
      <c r="K355" s="33" t="str">
        <f t="shared" si="41"/>
        <v>Cucuta-Pasto-Cucuta</v>
      </c>
      <c r="L355" s="33">
        <f t="shared" si="41"/>
        <v>1</v>
      </c>
    </row>
    <row r="356" spans="2:12" x14ac:dyDescent="0.3">
      <c r="B356" s="33" t="s">
        <v>381</v>
      </c>
      <c r="C356" s="25">
        <v>4</v>
      </c>
      <c r="D356" s="143"/>
      <c r="E356" s="143"/>
      <c r="F356" s="146"/>
      <c r="G356" s="126"/>
      <c r="H356" s="15" t="str">
        <f t="shared" si="40"/>
        <v>Cucuta- Villavicencio-Cucuta</v>
      </c>
      <c r="J356" s="119"/>
      <c r="K356" s="33" t="str">
        <f t="shared" si="41"/>
        <v>Cucuta- Villavicencio-Cucuta</v>
      </c>
      <c r="L356" s="33">
        <f t="shared" si="41"/>
        <v>4</v>
      </c>
    </row>
    <row r="357" spans="2:12" x14ac:dyDescent="0.3">
      <c r="B357" s="73" t="s">
        <v>382</v>
      </c>
      <c r="C357" s="23">
        <v>1</v>
      </c>
      <c r="D357" s="143"/>
      <c r="E357" s="143"/>
      <c r="F357" s="146"/>
      <c r="G357" s="126"/>
      <c r="H357" s="15" t="str">
        <f t="shared" si="40"/>
        <v>Bucaramanga-Barranquilla-Bucaramanga</v>
      </c>
      <c r="J357" s="119"/>
      <c r="K357" s="33" t="str">
        <f t="shared" si="41"/>
        <v>Bucaramanga-Barranquilla-Bucaramanga</v>
      </c>
      <c r="L357" s="33">
        <f t="shared" si="41"/>
        <v>1</v>
      </c>
    </row>
    <row r="358" spans="2:12" x14ac:dyDescent="0.3">
      <c r="B358" s="73" t="s">
        <v>383</v>
      </c>
      <c r="C358" s="23">
        <v>2</v>
      </c>
      <c r="D358" s="143"/>
      <c r="E358" s="143"/>
      <c r="F358" s="146"/>
      <c r="G358" s="126"/>
      <c r="H358" s="15" t="str">
        <f t="shared" si="40"/>
        <v>Bucaramanga-Cali-Bucaramanga</v>
      </c>
      <c r="J358" s="119"/>
      <c r="K358" s="33" t="str">
        <f t="shared" si="41"/>
        <v>Bucaramanga-Cali-Bucaramanga</v>
      </c>
      <c r="L358" s="33">
        <f t="shared" si="41"/>
        <v>2</v>
      </c>
    </row>
    <row r="359" spans="2:12" x14ac:dyDescent="0.3">
      <c r="B359" s="33" t="s">
        <v>384</v>
      </c>
      <c r="C359" s="76">
        <v>3</v>
      </c>
      <c r="D359" s="143"/>
      <c r="E359" s="143"/>
      <c r="F359" s="146"/>
      <c r="G359" s="126"/>
      <c r="H359" s="15" t="str">
        <f t="shared" si="40"/>
        <v>Cucuta-Valledupar-Cucuta</v>
      </c>
      <c r="J359" s="119"/>
      <c r="K359" s="33" t="str">
        <f t="shared" si="41"/>
        <v>Cucuta-Valledupar-Cucuta</v>
      </c>
      <c r="L359" s="33">
        <f t="shared" si="41"/>
        <v>3</v>
      </c>
    </row>
    <row r="360" spans="2:12" x14ac:dyDescent="0.3">
      <c r="B360" s="33" t="s">
        <v>385</v>
      </c>
      <c r="C360" s="76">
        <v>7</v>
      </c>
      <c r="D360" s="143"/>
      <c r="E360" s="143"/>
      <c r="F360" s="146"/>
      <c r="G360" s="126"/>
      <c r="H360" s="15" t="str">
        <f t="shared" si="40"/>
        <v>Cucuta-Arauca-Cucuta</v>
      </c>
      <c r="J360" s="119"/>
      <c r="K360" s="33" t="str">
        <f t="shared" si="41"/>
        <v>Cucuta-Arauca-Cucuta</v>
      </c>
      <c r="L360" s="33">
        <f t="shared" si="41"/>
        <v>7</v>
      </c>
    </row>
    <row r="361" spans="2:12" x14ac:dyDescent="0.3">
      <c r="B361" s="33" t="s">
        <v>386</v>
      </c>
      <c r="C361" s="76">
        <v>5</v>
      </c>
      <c r="D361" s="143"/>
      <c r="E361" s="143"/>
      <c r="F361" s="146"/>
      <c r="G361" s="126"/>
      <c r="H361" s="15" t="str">
        <f t="shared" si="40"/>
        <v>Ocaña-Cucuta-Ocaña</v>
      </c>
      <c r="J361" s="119"/>
      <c r="K361" s="33" t="str">
        <f t="shared" si="41"/>
        <v>Ocaña-Cucuta-Ocaña</v>
      </c>
      <c r="L361" s="33">
        <f t="shared" si="41"/>
        <v>5</v>
      </c>
    </row>
    <row r="362" spans="2:12" x14ac:dyDescent="0.3">
      <c r="B362" s="33" t="s">
        <v>387</v>
      </c>
      <c r="C362" s="76">
        <v>5</v>
      </c>
      <c r="D362" s="143"/>
      <c r="E362" s="143"/>
      <c r="F362" s="146"/>
      <c r="G362" s="126"/>
      <c r="H362" s="15" t="str">
        <f t="shared" si="40"/>
        <v>Ocaña-Bucaramanga-Ocaña</v>
      </c>
      <c r="J362" s="119"/>
      <c r="K362" s="33" t="str">
        <f t="shared" si="41"/>
        <v>Ocaña-Bucaramanga-Ocaña</v>
      </c>
      <c r="L362" s="33">
        <f t="shared" si="41"/>
        <v>5</v>
      </c>
    </row>
    <row r="363" spans="2:12" x14ac:dyDescent="0.3">
      <c r="B363" s="33" t="s">
        <v>388</v>
      </c>
      <c r="C363" s="76">
        <v>5</v>
      </c>
      <c r="D363" s="144"/>
      <c r="E363" s="144"/>
      <c r="F363" s="147"/>
      <c r="G363" s="127"/>
      <c r="H363" s="15" t="str">
        <f t="shared" si="40"/>
        <v>Pamplona-Cucuta-Pamplona</v>
      </c>
      <c r="J363" s="119"/>
      <c r="K363" s="33" t="str">
        <f t="shared" si="41"/>
        <v>Pamplona-Cucuta-Pamplona</v>
      </c>
      <c r="L363" s="33">
        <f t="shared" si="41"/>
        <v>5</v>
      </c>
    </row>
    <row r="364" spans="2:12" x14ac:dyDescent="0.3">
      <c r="C364" s="15">
        <f>SUM(C345:C363)</f>
        <v>171</v>
      </c>
      <c r="J364" s="119"/>
      <c r="K364" s="27" t="s">
        <v>77</v>
      </c>
      <c r="L364" s="27">
        <f>SUM(L345:L363)</f>
        <v>171</v>
      </c>
    </row>
    <row r="365" spans="2:12" x14ac:dyDescent="0.3">
      <c r="K365" s="58"/>
      <c r="L365" s="58"/>
    </row>
    <row r="366" spans="2:12" ht="102.75" customHeight="1" x14ac:dyDescent="0.3">
      <c r="B366" s="18" t="s">
        <v>59</v>
      </c>
      <c r="C366" s="18" t="s">
        <v>60</v>
      </c>
      <c r="D366" s="19" t="s">
        <v>61</v>
      </c>
      <c r="E366" s="19" t="s">
        <v>62</v>
      </c>
      <c r="F366" s="20" t="s">
        <v>63</v>
      </c>
      <c r="G366" s="19" t="s">
        <v>64</v>
      </c>
      <c r="J366" s="21" t="s">
        <v>65</v>
      </c>
      <c r="K366" s="21" t="str">
        <f>+B366</f>
        <v>RUTA</v>
      </c>
      <c r="L366" s="21" t="str">
        <f>+C366</f>
        <v>CANTIDAD DE TIQUETES</v>
      </c>
    </row>
    <row r="367" spans="2:12" x14ac:dyDescent="0.3">
      <c r="B367" s="32" t="s">
        <v>389</v>
      </c>
      <c r="C367" s="23">
        <v>20</v>
      </c>
      <c r="D367" s="142" t="s">
        <v>80</v>
      </c>
      <c r="E367" s="142" t="s">
        <v>390</v>
      </c>
      <c r="F367" s="145">
        <v>42004</v>
      </c>
      <c r="G367" s="125" t="s">
        <v>68</v>
      </c>
      <c r="H367" s="32" t="s">
        <v>391</v>
      </c>
      <c r="J367" s="119" t="s">
        <v>392</v>
      </c>
      <c r="K367" s="32" t="str">
        <f>+B367</f>
        <v>Apartado - Medellin</v>
      </c>
      <c r="L367" s="32">
        <f>+C367</f>
        <v>20</v>
      </c>
    </row>
    <row r="368" spans="2:12" x14ac:dyDescent="0.3">
      <c r="B368" s="32" t="s">
        <v>393</v>
      </c>
      <c r="C368" s="23">
        <v>17</v>
      </c>
      <c r="D368" s="143"/>
      <c r="E368" s="143"/>
      <c r="F368" s="146"/>
      <c r="G368" s="126"/>
      <c r="H368" s="32" t="s">
        <v>391</v>
      </c>
      <c r="J368" s="119"/>
      <c r="K368" s="32" t="str">
        <f t="shared" ref="K368:L403" si="42">+B368</f>
        <v>Apartado - Medellin - Apartado</v>
      </c>
      <c r="L368" s="32">
        <f t="shared" si="42"/>
        <v>17</v>
      </c>
    </row>
    <row r="369" spans="2:12" x14ac:dyDescent="0.3">
      <c r="B369" s="32" t="s">
        <v>394</v>
      </c>
      <c r="C369" s="23">
        <v>20</v>
      </c>
      <c r="D369" s="143"/>
      <c r="E369" s="143"/>
      <c r="F369" s="146"/>
      <c r="G369" s="126"/>
      <c r="H369" s="32" t="s">
        <v>395</v>
      </c>
      <c r="J369" s="119"/>
      <c r="K369" s="32" t="str">
        <f t="shared" si="42"/>
        <v>Medellin - Apartado</v>
      </c>
      <c r="L369" s="32">
        <f t="shared" si="42"/>
        <v>20</v>
      </c>
    </row>
    <row r="370" spans="2:12" x14ac:dyDescent="0.3">
      <c r="B370" s="32" t="s">
        <v>396</v>
      </c>
      <c r="C370" s="25">
        <v>23</v>
      </c>
      <c r="D370" s="143"/>
      <c r="E370" s="143"/>
      <c r="F370" s="146"/>
      <c r="G370" s="126"/>
      <c r="H370" s="32" t="s">
        <v>395</v>
      </c>
      <c r="J370" s="119"/>
      <c r="K370" s="32" t="str">
        <f t="shared" si="42"/>
        <v>Medellin - Apartado - Medellin</v>
      </c>
      <c r="L370" s="32">
        <f t="shared" si="42"/>
        <v>23</v>
      </c>
    </row>
    <row r="371" spans="2:12" x14ac:dyDescent="0.3">
      <c r="B371" s="32" t="s">
        <v>397</v>
      </c>
      <c r="C371" s="25">
        <v>36</v>
      </c>
      <c r="D371" s="143"/>
      <c r="E371" s="143"/>
      <c r="F371" s="146"/>
      <c r="G371" s="126"/>
      <c r="H371" s="32" t="s">
        <v>398</v>
      </c>
      <c r="J371" s="119"/>
      <c r="K371" s="32" t="str">
        <f t="shared" si="42"/>
        <v>Caucasia - Medellin</v>
      </c>
      <c r="L371" s="32">
        <f t="shared" si="42"/>
        <v>36</v>
      </c>
    </row>
    <row r="372" spans="2:12" x14ac:dyDescent="0.3">
      <c r="B372" s="32" t="s">
        <v>399</v>
      </c>
      <c r="C372" s="25">
        <v>28</v>
      </c>
      <c r="D372" s="143"/>
      <c r="E372" s="143"/>
      <c r="F372" s="146"/>
      <c r="G372" s="126"/>
      <c r="H372" s="32" t="s">
        <v>398</v>
      </c>
      <c r="J372" s="119"/>
      <c r="K372" s="32" t="str">
        <f t="shared" si="42"/>
        <v>Caucasia - Medellin - Caucasia</v>
      </c>
      <c r="L372" s="32">
        <f t="shared" si="42"/>
        <v>28</v>
      </c>
    </row>
    <row r="373" spans="2:12" x14ac:dyDescent="0.3">
      <c r="B373" s="32" t="s">
        <v>400</v>
      </c>
      <c r="C373" s="25">
        <v>27</v>
      </c>
      <c r="D373" s="143"/>
      <c r="E373" s="143"/>
      <c r="F373" s="146"/>
      <c r="G373" s="126"/>
      <c r="H373" s="32" t="s">
        <v>395</v>
      </c>
      <c r="J373" s="119"/>
      <c r="K373" s="32" t="str">
        <f t="shared" si="42"/>
        <v>Medellin - Caucasia</v>
      </c>
      <c r="L373" s="32">
        <f t="shared" si="42"/>
        <v>27</v>
      </c>
    </row>
    <row r="374" spans="2:12" x14ac:dyDescent="0.3">
      <c r="B374" s="32" t="s">
        <v>401</v>
      </c>
      <c r="C374" s="25">
        <v>1</v>
      </c>
      <c r="D374" s="143"/>
      <c r="E374" s="143"/>
      <c r="F374" s="146"/>
      <c r="G374" s="126"/>
      <c r="H374" s="32" t="s">
        <v>398</v>
      </c>
      <c r="J374" s="119"/>
      <c r="K374" s="32" t="str">
        <f t="shared" si="42"/>
        <v>Caucasia - Bucaramanga - Caucasia</v>
      </c>
      <c r="L374" s="32">
        <f t="shared" si="42"/>
        <v>1</v>
      </c>
    </row>
    <row r="375" spans="2:12" x14ac:dyDescent="0.3">
      <c r="B375" s="32" t="s">
        <v>402</v>
      </c>
      <c r="C375" s="25">
        <v>18</v>
      </c>
      <c r="D375" s="143"/>
      <c r="E375" s="143"/>
      <c r="F375" s="146"/>
      <c r="G375" s="126"/>
      <c r="H375" s="32" t="s">
        <v>395</v>
      </c>
      <c r="J375" s="119"/>
      <c r="K375" s="32" t="str">
        <f t="shared" si="42"/>
        <v>Medellin - Caucasia - Medellin</v>
      </c>
      <c r="L375" s="32">
        <f t="shared" si="42"/>
        <v>18</v>
      </c>
    </row>
    <row r="376" spans="2:12" x14ac:dyDescent="0.3">
      <c r="B376" s="32" t="s">
        <v>403</v>
      </c>
      <c r="C376" s="25">
        <v>3</v>
      </c>
      <c r="D376" s="143"/>
      <c r="E376" s="143"/>
      <c r="F376" s="146"/>
      <c r="G376" s="126"/>
      <c r="H376" s="32" t="s">
        <v>395</v>
      </c>
      <c r="J376" s="119"/>
      <c r="K376" s="32" t="str">
        <f t="shared" si="42"/>
        <v>Medellin - Armenia</v>
      </c>
      <c r="L376" s="32">
        <f t="shared" si="42"/>
        <v>3</v>
      </c>
    </row>
    <row r="377" spans="2:12" x14ac:dyDescent="0.3">
      <c r="B377" s="32" t="s">
        <v>404</v>
      </c>
      <c r="C377" s="25">
        <v>3</v>
      </c>
      <c r="D377" s="143"/>
      <c r="E377" s="143"/>
      <c r="F377" s="146"/>
      <c r="G377" s="126"/>
      <c r="H377" s="32" t="s">
        <v>395</v>
      </c>
      <c r="J377" s="119"/>
      <c r="K377" s="32" t="str">
        <f t="shared" si="42"/>
        <v>Medellin - Monteria - Medellin</v>
      </c>
      <c r="L377" s="32">
        <f t="shared" si="42"/>
        <v>3</v>
      </c>
    </row>
    <row r="378" spans="2:12" x14ac:dyDescent="0.3">
      <c r="B378" s="33" t="s">
        <v>358</v>
      </c>
      <c r="C378" s="25">
        <v>4</v>
      </c>
      <c r="D378" s="143"/>
      <c r="E378" s="143"/>
      <c r="F378" s="146"/>
      <c r="G378" s="126"/>
      <c r="H378" s="33" t="s">
        <v>405</v>
      </c>
      <c r="J378" s="119"/>
      <c r="K378" s="32" t="str">
        <f t="shared" si="42"/>
        <v>Monteria - Medellin</v>
      </c>
      <c r="L378" s="32">
        <f t="shared" si="42"/>
        <v>4</v>
      </c>
    </row>
    <row r="379" spans="2:12" x14ac:dyDescent="0.3">
      <c r="B379" s="33" t="s">
        <v>406</v>
      </c>
      <c r="C379" s="23">
        <v>2</v>
      </c>
      <c r="D379" s="143"/>
      <c r="E379" s="143"/>
      <c r="F379" s="146"/>
      <c r="G379" s="126"/>
      <c r="H379" s="33" t="s">
        <v>395</v>
      </c>
      <c r="J379" s="119"/>
      <c r="K379" s="32" t="str">
        <f t="shared" si="42"/>
        <v>Medellin - Monteria</v>
      </c>
      <c r="L379" s="32">
        <f t="shared" si="42"/>
        <v>2</v>
      </c>
    </row>
    <row r="380" spans="2:12" x14ac:dyDescent="0.3">
      <c r="B380" s="33" t="s">
        <v>407</v>
      </c>
      <c r="C380" s="23">
        <v>1</v>
      </c>
      <c r="D380" s="143"/>
      <c r="E380" s="143"/>
      <c r="F380" s="146"/>
      <c r="G380" s="126"/>
      <c r="H380" s="33" t="s">
        <v>405</v>
      </c>
      <c r="J380" s="119"/>
      <c r="K380" s="32" t="str">
        <f t="shared" si="42"/>
        <v>Monteria - Villavicencio - Monteria</v>
      </c>
      <c r="L380" s="32">
        <f t="shared" si="42"/>
        <v>1</v>
      </c>
    </row>
    <row r="381" spans="2:12" x14ac:dyDescent="0.3">
      <c r="B381" s="33" t="s">
        <v>408</v>
      </c>
      <c r="C381" s="76">
        <v>14</v>
      </c>
      <c r="D381" s="143"/>
      <c r="E381" s="143"/>
      <c r="F381" s="146"/>
      <c r="G381" s="126"/>
      <c r="H381" s="33" t="s">
        <v>395</v>
      </c>
      <c r="J381" s="119"/>
      <c r="K381" s="32" t="str">
        <f t="shared" si="42"/>
        <v>Medellin - Villavicencio - Medellin</v>
      </c>
      <c r="L381" s="32">
        <f t="shared" si="42"/>
        <v>14</v>
      </c>
    </row>
    <row r="382" spans="2:12" x14ac:dyDescent="0.3">
      <c r="B382" s="33" t="s">
        <v>409</v>
      </c>
      <c r="C382" s="76">
        <v>1</v>
      </c>
      <c r="D382" s="143"/>
      <c r="E382" s="143"/>
      <c r="F382" s="146"/>
      <c r="G382" s="126"/>
      <c r="H382" s="33" t="s">
        <v>395</v>
      </c>
      <c r="J382" s="119"/>
      <c r="K382" s="32" t="str">
        <f t="shared" si="42"/>
        <v>Medellin - Villavicencio</v>
      </c>
      <c r="L382" s="32">
        <f t="shared" si="42"/>
        <v>1</v>
      </c>
    </row>
    <row r="383" spans="2:12" x14ac:dyDescent="0.3">
      <c r="B383" s="33" t="s">
        <v>410</v>
      </c>
      <c r="C383" s="76">
        <v>34</v>
      </c>
      <c r="D383" s="143"/>
      <c r="E383" s="143"/>
      <c r="F383" s="146"/>
      <c r="G383" s="126"/>
      <c r="H383" s="33" t="s">
        <v>395</v>
      </c>
      <c r="J383" s="119"/>
      <c r="K383" s="32" t="str">
        <f t="shared" si="42"/>
        <v>Medellin - Manizales</v>
      </c>
      <c r="L383" s="32">
        <f t="shared" si="42"/>
        <v>34</v>
      </c>
    </row>
    <row r="384" spans="2:12" x14ac:dyDescent="0.3">
      <c r="B384" s="33" t="s">
        <v>411</v>
      </c>
      <c r="C384" s="76">
        <v>34</v>
      </c>
      <c r="D384" s="143"/>
      <c r="E384" s="143"/>
      <c r="F384" s="146"/>
      <c r="G384" s="126"/>
      <c r="H384" s="33" t="s">
        <v>412</v>
      </c>
      <c r="J384" s="119"/>
      <c r="K384" s="32" t="str">
        <f t="shared" si="42"/>
        <v>Manizales - Medellin</v>
      </c>
      <c r="L384" s="32">
        <f t="shared" si="42"/>
        <v>34</v>
      </c>
    </row>
    <row r="385" spans="2:12" x14ac:dyDescent="0.3">
      <c r="B385" s="33" t="s">
        <v>413</v>
      </c>
      <c r="C385" s="76">
        <v>3</v>
      </c>
      <c r="D385" s="143"/>
      <c r="E385" s="143"/>
      <c r="F385" s="146"/>
      <c r="G385" s="126"/>
      <c r="H385" s="33" t="s">
        <v>395</v>
      </c>
      <c r="J385" s="119"/>
      <c r="K385" s="32" t="str">
        <f t="shared" si="42"/>
        <v>Medellin - Pereira</v>
      </c>
      <c r="L385" s="32">
        <f t="shared" si="42"/>
        <v>3</v>
      </c>
    </row>
    <row r="386" spans="2:12" x14ac:dyDescent="0.3">
      <c r="B386" s="59" t="s">
        <v>414</v>
      </c>
      <c r="C386" s="60">
        <v>5</v>
      </c>
      <c r="D386" s="143"/>
      <c r="E386" s="143"/>
      <c r="F386" s="146"/>
      <c r="G386" s="126"/>
      <c r="H386" s="59" t="s">
        <v>415</v>
      </c>
      <c r="J386" s="119"/>
      <c r="K386" s="32" t="str">
        <f t="shared" si="42"/>
        <v>Pereira - Medellin</v>
      </c>
      <c r="L386" s="32">
        <f t="shared" si="42"/>
        <v>5</v>
      </c>
    </row>
    <row r="387" spans="2:12" x14ac:dyDescent="0.3">
      <c r="B387" s="32" t="s">
        <v>178</v>
      </c>
      <c r="C387" s="23">
        <v>79</v>
      </c>
      <c r="D387" s="143"/>
      <c r="E387" s="143"/>
      <c r="F387" s="146"/>
      <c r="G387" s="126"/>
      <c r="H387" s="32" t="s">
        <v>416</v>
      </c>
      <c r="J387" s="119"/>
      <c r="K387" s="32" t="str">
        <f t="shared" si="42"/>
        <v>Bogotá - Medellin</v>
      </c>
      <c r="L387" s="32">
        <f t="shared" si="42"/>
        <v>79</v>
      </c>
    </row>
    <row r="388" spans="2:12" x14ac:dyDescent="0.3">
      <c r="B388" s="32" t="s">
        <v>216</v>
      </c>
      <c r="C388" s="23">
        <v>103</v>
      </c>
      <c r="D388" s="143"/>
      <c r="E388" s="143"/>
      <c r="F388" s="146"/>
      <c r="G388" s="126"/>
      <c r="H388" s="32" t="s">
        <v>395</v>
      </c>
      <c r="J388" s="119"/>
      <c r="K388" s="32" t="str">
        <f t="shared" si="42"/>
        <v>Medellin - Bogotá</v>
      </c>
      <c r="L388" s="32">
        <f t="shared" si="42"/>
        <v>103</v>
      </c>
    </row>
    <row r="389" spans="2:12" x14ac:dyDescent="0.3">
      <c r="B389" s="32" t="s">
        <v>417</v>
      </c>
      <c r="C389" s="23">
        <v>52</v>
      </c>
      <c r="D389" s="143"/>
      <c r="E389" s="143"/>
      <c r="F389" s="146"/>
      <c r="G389" s="126"/>
      <c r="H389" s="32" t="s">
        <v>395</v>
      </c>
      <c r="J389" s="119"/>
      <c r="K389" s="32" t="str">
        <f t="shared" si="42"/>
        <v>Medellin - Bogotá - Medellin</v>
      </c>
      <c r="L389" s="32">
        <f t="shared" si="42"/>
        <v>52</v>
      </c>
    </row>
    <row r="390" spans="2:12" x14ac:dyDescent="0.3">
      <c r="B390" s="32" t="s">
        <v>418</v>
      </c>
      <c r="C390" s="25">
        <v>1</v>
      </c>
      <c r="D390" s="143"/>
      <c r="E390" s="143"/>
      <c r="F390" s="146"/>
      <c r="G390" s="126"/>
      <c r="H390" s="32" t="s">
        <v>419</v>
      </c>
      <c r="J390" s="119"/>
      <c r="K390" s="32" t="str">
        <f t="shared" si="42"/>
        <v>Cartagena - Medellin</v>
      </c>
      <c r="L390" s="32">
        <f t="shared" si="42"/>
        <v>1</v>
      </c>
    </row>
    <row r="391" spans="2:12" x14ac:dyDescent="0.3">
      <c r="B391" s="32" t="s">
        <v>420</v>
      </c>
      <c r="C391" s="25">
        <v>1</v>
      </c>
      <c r="D391" s="143"/>
      <c r="E391" s="143"/>
      <c r="F391" s="146"/>
      <c r="G391" s="126"/>
      <c r="H391" s="32" t="s">
        <v>395</v>
      </c>
      <c r="J391" s="119"/>
      <c r="K391" s="32" t="str">
        <f t="shared" si="42"/>
        <v>Medellin - Barranquilla</v>
      </c>
      <c r="L391" s="32">
        <f t="shared" si="42"/>
        <v>1</v>
      </c>
    </row>
    <row r="392" spans="2:12" x14ac:dyDescent="0.3">
      <c r="B392" s="32" t="s">
        <v>421</v>
      </c>
      <c r="C392" s="25">
        <v>6</v>
      </c>
      <c r="D392" s="143"/>
      <c r="E392" s="143"/>
      <c r="F392" s="146"/>
      <c r="G392" s="126"/>
      <c r="H392" s="32" t="s">
        <v>395</v>
      </c>
      <c r="J392" s="119"/>
      <c r="K392" s="32" t="str">
        <f t="shared" si="42"/>
        <v>Medellin - Barranquilla - Medellin</v>
      </c>
      <c r="L392" s="32">
        <f t="shared" si="42"/>
        <v>6</v>
      </c>
    </row>
    <row r="393" spans="2:12" x14ac:dyDescent="0.3">
      <c r="B393" s="32" t="s">
        <v>422</v>
      </c>
      <c r="C393" s="25">
        <v>1</v>
      </c>
      <c r="D393" s="143"/>
      <c r="E393" s="143"/>
      <c r="F393" s="146"/>
      <c r="G393" s="126"/>
      <c r="H393" s="32" t="s">
        <v>395</v>
      </c>
      <c r="J393" s="119"/>
      <c r="K393" s="32" t="str">
        <f t="shared" si="42"/>
        <v>Medellin - Pasto - Medellin</v>
      </c>
      <c r="L393" s="32">
        <f t="shared" si="42"/>
        <v>1</v>
      </c>
    </row>
    <row r="394" spans="2:12" x14ac:dyDescent="0.3">
      <c r="B394" s="32" t="s">
        <v>423</v>
      </c>
      <c r="C394" s="25">
        <v>1</v>
      </c>
      <c r="D394" s="143"/>
      <c r="E394" s="143"/>
      <c r="F394" s="146"/>
      <c r="G394" s="126"/>
      <c r="H394" s="32" t="s">
        <v>395</v>
      </c>
      <c r="J394" s="119"/>
      <c r="K394" s="32" t="str">
        <f t="shared" si="42"/>
        <v>Medellin - Riohacha - Medellin</v>
      </c>
      <c r="L394" s="32">
        <f t="shared" si="42"/>
        <v>1</v>
      </c>
    </row>
    <row r="395" spans="2:12" x14ac:dyDescent="0.3">
      <c r="B395" s="32" t="s">
        <v>424</v>
      </c>
      <c r="C395" s="25">
        <v>1</v>
      </c>
      <c r="D395" s="143"/>
      <c r="E395" s="143"/>
      <c r="F395" s="146"/>
      <c r="G395" s="126"/>
      <c r="H395" s="32" t="s">
        <v>425</v>
      </c>
      <c r="J395" s="119"/>
      <c r="K395" s="32" t="str">
        <f t="shared" si="42"/>
        <v>Cali - Medellin</v>
      </c>
      <c r="L395" s="32">
        <f t="shared" si="42"/>
        <v>1</v>
      </c>
    </row>
    <row r="396" spans="2:12" x14ac:dyDescent="0.3">
      <c r="B396" s="32" t="s">
        <v>426</v>
      </c>
      <c r="C396" s="25">
        <v>4</v>
      </c>
      <c r="D396" s="143"/>
      <c r="E396" s="143"/>
      <c r="F396" s="146"/>
      <c r="G396" s="126"/>
      <c r="H396" s="32" t="s">
        <v>395</v>
      </c>
      <c r="J396" s="119"/>
      <c r="K396" s="32" t="str">
        <f t="shared" si="42"/>
        <v>Medellin - Cali</v>
      </c>
      <c r="L396" s="32">
        <f t="shared" si="42"/>
        <v>4</v>
      </c>
    </row>
    <row r="397" spans="2:12" x14ac:dyDescent="0.3">
      <c r="B397" s="32" t="s">
        <v>427</v>
      </c>
      <c r="C397" s="25">
        <v>1</v>
      </c>
      <c r="D397" s="143"/>
      <c r="E397" s="143"/>
      <c r="F397" s="146"/>
      <c r="G397" s="126"/>
      <c r="H397" s="32" t="s">
        <v>395</v>
      </c>
      <c r="J397" s="119"/>
      <c r="K397" s="32" t="str">
        <f t="shared" si="42"/>
        <v>Medellin - Cali - Medellin</v>
      </c>
      <c r="L397" s="32">
        <f t="shared" si="42"/>
        <v>1</v>
      </c>
    </row>
    <row r="398" spans="2:12" x14ac:dyDescent="0.3">
      <c r="B398" s="33" t="s">
        <v>428</v>
      </c>
      <c r="C398" s="25">
        <v>2</v>
      </c>
      <c r="D398" s="143"/>
      <c r="E398" s="143"/>
      <c r="F398" s="146"/>
      <c r="G398" s="126"/>
      <c r="H398" s="33" t="s">
        <v>395</v>
      </c>
      <c r="J398" s="119"/>
      <c r="K398" s="32" t="str">
        <f t="shared" si="42"/>
        <v>Medellin - Santa Marta</v>
      </c>
      <c r="L398" s="32">
        <f t="shared" si="42"/>
        <v>2</v>
      </c>
    </row>
    <row r="399" spans="2:12" x14ac:dyDescent="0.3">
      <c r="B399" s="33" t="s">
        <v>429</v>
      </c>
      <c r="C399" s="23">
        <v>1</v>
      </c>
      <c r="D399" s="143"/>
      <c r="E399" s="143"/>
      <c r="F399" s="146"/>
      <c r="G399" s="126"/>
      <c r="H399" s="33" t="s">
        <v>395</v>
      </c>
      <c r="J399" s="119"/>
      <c r="K399" s="32" t="str">
        <f t="shared" si="42"/>
        <v>Medellin - Santa Marta - Medellin</v>
      </c>
      <c r="L399" s="32">
        <f t="shared" si="42"/>
        <v>1</v>
      </c>
    </row>
    <row r="400" spans="2:12" x14ac:dyDescent="0.3">
      <c r="B400" s="33" t="s">
        <v>430</v>
      </c>
      <c r="C400" s="23">
        <v>1</v>
      </c>
      <c r="D400" s="143"/>
      <c r="E400" s="143"/>
      <c r="F400" s="146"/>
      <c r="G400" s="126"/>
      <c r="H400" s="33" t="s">
        <v>412</v>
      </c>
      <c r="J400" s="119"/>
      <c r="K400" s="32" t="str">
        <f t="shared" si="42"/>
        <v>Manizales - Bogotá</v>
      </c>
      <c r="L400" s="32">
        <f t="shared" si="42"/>
        <v>1</v>
      </c>
    </row>
    <row r="401" spans="2:12" x14ac:dyDescent="0.3">
      <c r="B401" s="33" t="s">
        <v>431</v>
      </c>
      <c r="C401" s="76">
        <v>1</v>
      </c>
      <c r="D401" s="143"/>
      <c r="E401" s="143"/>
      <c r="F401" s="146"/>
      <c r="G401" s="126"/>
      <c r="H401" s="33" t="s">
        <v>395</v>
      </c>
      <c r="J401" s="119"/>
      <c r="K401" s="32" t="str">
        <f t="shared" si="42"/>
        <v>Medellin - Arauca</v>
      </c>
      <c r="L401" s="32">
        <f t="shared" si="42"/>
        <v>1</v>
      </c>
    </row>
    <row r="402" spans="2:12" x14ac:dyDescent="0.3">
      <c r="B402" s="33" t="s">
        <v>432</v>
      </c>
      <c r="C402" s="76">
        <v>1</v>
      </c>
      <c r="D402" s="143"/>
      <c r="E402" s="143"/>
      <c r="F402" s="146"/>
      <c r="G402" s="126"/>
      <c r="H402" s="33" t="s">
        <v>395</v>
      </c>
      <c r="J402" s="119"/>
      <c r="K402" s="32" t="str">
        <f t="shared" si="42"/>
        <v>Medellin - Bucaramanga</v>
      </c>
      <c r="L402" s="32">
        <f t="shared" si="42"/>
        <v>1</v>
      </c>
    </row>
    <row r="403" spans="2:12" x14ac:dyDescent="0.3">
      <c r="B403" s="33" t="s">
        <v>433</v>
      </c>
      <c r="C403" s="76">
        <v>1</v>
      </c>
      <c r="D403" s="144"/>
      <c r="E403" s="144"/>
      <c r="F403" s="147"/>
      <c r="G403" s="127"/>
      <c r="H403" s="33" t="s">
        <v>395</v>
      </c>
      <c r="J403" s="119"/>
      <c r="K403" s="32" t="str">
        <f t="shared" si="42"/>
        <v>Medellin - Bucaramanga - Medellin</v>
      </c>
      <c r="L403" s="32">
        <f t="shared" si="42"/>
        <v>1</v>
      </c>
    </row>
    <row r="404" spans="2:12" x14ac:dyDescent="0.3">
      <c r="B404" s="58"/>
      <c r="C404" s="77">
        <f>SUM(C367:C403)</f>
        <v>551</v>
      </c>
      <c r="J404" s="119"/>
      <c r="K404" s="27" t="s">
        <v>77</v>
      </c>
      <c r="L404" s="27">
        <f>SUM(L367:L403)</f>
        <v>551</v>
      </c>
    </row>
    <row r="405" spans="2:12" x14ac:dyDescent="0.3">
      <c r="B405" s="58"/>
      <c r="C405" s="77"/>
      <c r="K405" s="35"/>
      <c r="L405" s="35"/>
    </row>
    <row r="406" spans="2:12" ht="97.5" customHeight="1" x14ac:dyDescent="0.3">
      <c r="B406" s="18" t="s">
        <v>59</v>
      </c>
      <c r="C406" s="18" t="s">
        <v>60</v>
      </c>
      <c r="D406" s="19" t="s">
        <v>61</v>
      </c>
      <c r="E406" s="19" t="s">
        <v>62</v>
      </c>
      <c r="F406" s="20" t="s">
        <v>63</v>
      </c>
      <c r="G406" s="19" t="s">
        <v>64</v>
      </c>
      <c r="J406" s="21" t="s">
        <v>65</v>
      </c>
      <c r="K406" s="21" t="str">
        <f>+B406</f>
        <v>RUTA</v>
      </c>
      <c r="L406" s="21" t="str">
        <f>+C406</f>
        <v>CANTIDAD DE TIQUETES</v>
      </c>
    </row>
    <row r="407" spans="2:12" x14ac:dyDescent="0.3">
      <c r="B407" s="33" t="s">
        <v>434</v>
      </c>
      <c r="C407" s="23">
        <v>25</v>
      </c>
      <c r="D407" s="125" t="s">
        <v>66</v>
      </c>
      <c r="E407" s="125" t="s">
        <v>67</v>
      </c>
      <c r="F407" s="128"/>
      <c r="G407" s="125" t="s">
        <v>68</v>
      </c>
      <c r="H407" s="15" t="str">
        <f>+PROPER(B407)</f>
        <v xml:space="preserve">San Jose Del Guaviare  - Miraflores - Bogotá </v>
      </c>
      <c r="J407" s="119" t="s">
        <v>435</v>
      </c>
      <c r="K407" s="33" t="str">
        <f>+B407</f>
        <v xml:space="preserve">San jose del Guaviare  - Miraflores - Bogotá </v>
      </c>
      <c r="L407" s="33">
        <f>+C407</f>
        <v>25</v>
      </c>
    </row>
    <row r="408" spans="2:12" x14ac:dyDescent="0.3">
      <c r="B408" s="33" t="s">
        <v>436</v>
      </c>
      <c r="C408" s="23">
        <v>40</v>
      </c>
      <c r="D408" s="126"/>
      <c r="E408" s="126"/>
      <c r="F408" s="129"/>
      <c r="G408" s="126"/>
      <c r="H408" s="15" t="str">
        <f t="shared" ref="H408:H418" si="43">+PROPER(B408)</f>
        <v xml:space="preserve">San Jose Del Guaviare - Calamar - Bogotá </v>
      </c>
      <c r="J408" s="119"/>
      <c r="K408" s="33" t="str">
        <f t="shared" ref="K408:L418" si="44">+B408</f>
        <v xml:space="preserve">San jose del Guaviare - Calamar - Bogotá </v>
      </c>
      <c r="L408" s="33">
        <f t="shared" si="44"/>
        <v>40</v>
      </c>
    </row>
    <row r="409" spans="2:12" x14ac:dyDescent="0.3">
      <c r="B409" s="33" t="s">
        <v>437</v>
      </c>
      <c r="C409" s="23">
        <v>80</v>
      </c>
      <c r="D409" s="126"/>
      <c r="E409" s="126"/>
      <c r="F409" s="129"/>
      <c r="G409" s="126"/>
      <c r="H409" s="15" t="str">
        <f t="shared" si="43"/>
        <v>San Jose Del Guaviare  - Bogotá - San Jose Del Guaviare</v>
      </c>
      <c r="J409" s="119"/>
      <c r="K409" s="33" t="str">
        <f t="shared" si="44"/>
        <v>San jose del Guaviare  - Bogotá - San jose del Guaviare</v>
      </c>
      <c r="L409" s="33">
        <f t="shared" si="44"/>
        <v>80</v>
      </c>
    </row>
    <row r="410" spans="2:12" x14ac:dyDescent="0.3">
      <c r="B410" s="33" t="s">
        <v>438</v>
      </c>
      <c r="C410" s="23">
        <v>30</v>
      </c>
      <c r="D410" s="126"/>
      <c r="E410" s="126"/>
      <c r="F410" s="129"/>
      <c r="G410" s="126"/>
      <c r="H410" s="15" t="str">
        <f t="shared" si="43"/>
        <v>San Jose Del Guaviare  - Villavicencio</v>
      </c>
      <c r="J410" s="119"/>
      <c r="K410" s="33" t="str">
        <f t="shared" si="44"/>
        <v>San jose del Guaviare  - Villavicencio</v>
      </c>
      <c r="L410" s="33">
        <f t="shared" si="44"/>
        <v>30</v>
      </c>
    </row>
    <row r="411" spans="2:12" x14ac:dyDescent="0.3">
      <c r="B411" s="33" t="s">
        <v>439</v>
      </c>
      <c r="C411" s="23">
        <v>5</v>
      </c>
      <c r="D411" s="126"/>
      <c r="E411" s="126"/>
      <c r="F411" s="129"/>
      <c r="G411" s="126"/>
      <c r="H411" s="15" t="str">
        <f t="shared" si="43"/>
        <v>San Jose Del Guaviare  - Cartagena - San Jose Del Guaviare</v>
      </c>
      <c r="J411" s="119"/>
      <c r="K411" s="33" t="str">
        <f t="shared" si="44"/>
        <v>San jose del Guaviare  - Cartagena - San jose del Guaviare</v>
      </c>
      <c r="L411" s="33">
        <f t="shared" si="44"/>
        <v>5</v>
      </c>
    </row>
    <row r="412" spans="2:12" x14ac:dyDescent="0.3">
      <c r="B412" s="33" t="s">
        <v>440</v>
      </c>
      <c r="C412" s="23">
        <v>2</v>
      </c>
      <c r="D412" s="126"/>
      <c r="E412" s="126"/>
      <c r="F412" s="129"/>
      <c r="G412" s="126"/>
      <c r="H412" s="15" t="str">
        <f t="shared" si="43"/>
        <v>San Jose Del Guaviare  - Manizalez - San Jose Del Guaviare</v>
      </c>
      <c r="J412" s="119"/>
      <c r="K412" s="33" t="str">
        <f t="shared" si="44"/>
        <v>San jose del Guaviare  - Manizalez - San jose del Guaviare</v>
      </c>
      <c r="L412" s="33">
        <f t="shared" si="44"/>
        <v>2</v>
      </c>
    </row>
    <row r="413" spans="2:12" x14ac:dyDescent="0.3">
      <c r="B413" s="33" t="s">
        <v>441</v>
      </c>
      <c r="C413" s="23">
        <v>2</v>
      </c>
      <c r="D413" s="126"/>
      <c r="E413" s="126"/>
      <c r="F413" s="129"/>
      <c r="G413" s="126"/>
      <c r="H413" s="15" t="str">
        <f t="shared" si="43"/>
        <v xml:space="preserve">San Jose Del Guaviare  - Pereira -  San Jose Del Guaviare </v>
      </c>
      <c r="J413" s="119"/>
      <c r="K413" s="33" t="str">
        <f t="shared" si="44"/>
        <v xml:space="preserve">San jose del Guaviare  - Pereira -  San jose del Guaviare </v>
      </c>
      <c r="L413" s="33">
        <f t="shared" si="44"/>
        <v>2</v>
      </c>
    </row>
    <row r="414" spans="2:12" x14ac:dyDescent="0.3">
      <c r="B414" s="33" t="s">
        <v>442</v>
      </c>
      <c r="C414" s="23">
        <v>2</v>
      </c>
      <c r="D414" s="126"/>
      <c r="E414" s="126"/>
      <c r="F414" s="129"/>
      <c r="G414" s="126"/>
      <c r="H414" s="15" t="str">
        <f t="shared" si="43"/>
        <v>San Jose Del Guaviare  - Cali  - San Jose Del Guaviare</v>
      </c>
      <c r="J414" s="119"/>
      <c r="K414" s="33" t="str">
        <f t="shared" si="44"/>
        <v>San jose del Guaviare  - Cali  - San jose del Guaviare</v>
      </c>
      <c r="L414" s="33">
        <f t="shared" si="44"/>
        <v>2</v>
      </c>
    </row>
    <row r="415" spans="2:12" x14ac:dyDescent="0.3">
      <c r="B415" s="33" t="s">
        <v>443</v>
      </c>
      <c r="C415" s="23">
        <v>2</v>
      </c>
      <c r="D415" s="126"/>
      <c r="E415" s="126"/>
      <c r="F415" s="129"/>
      <c r="G415" s="126"/>
      <c r="H415" s="15" t="str">
        <f t="shared" si="43"/>
        <v xml:space="preserve">San Jose Del Guaviare - Medellin - San Jose Del Guaviare </v>
      </c>
      <c r="J415" s="119"/>
      <c r="K415" s="33" t="str">
        <f t="shared" si="44"/>
        <v xml:space="preserve">San jose del Guaviare - Medellin - San jose del Guaviare </v>
      </c>
      <c r="L415" s="33">
        <f t="shared" si="44"/>
        <v>2</v>
      </c>
    </row>
    <row r="416" spans="2:12" x14ac:dyDescent="0.3">
      <c r="B416" s="33" t="s">
        <v>444</v>
      </c>
      <c r="C416" s="23">
        <v>2</v>
      </c>
      <c r="D416" s="126"/>
      <c r="E416" s="126"/>
      <c r="F416" s="129"/>
      <c r="G416" s="126"/>
      <c r="H416" s="15" t="str">
        <f t="shared" si="43"/>
        <v xml:space="preserve">San Jose Del Guaviare  - Pasto - San Jose Del Guaviare </v>
      </c>
      <c r="J416" s="119"/>
      <c r="K416" s="33" t="str">
        <f t="shared" si="44"/>
        <v xml:space="preserve">San jose del Guaviare  - Pasto - San jose del Guaviare </v>
      </c>
      <c r="L416" s="33">
        <f t="shared" si="44"/>
        <v>2</v>
      </c>
    </row>
    <row r="417" spans="2:12" x14ac:dyDescent="0.3">
      <c r="B417" s="33" t="s">
        <v>445</v>
      </c>
      <c r="C417" s="23">
        <v>2</v>
      </c>
      <c r="D417" s="126"/>
      <c r="E417" s="126"/>
      <c r="F417" s="129"/>
      <c r="G417" s="126"/>
      <c r="H417" s="15" t="str">
        <f t="shared" si="43"/>
        <v>San Jose Del Guaviare  - Valledupar - San Jose Del Guaviare</v>
      </c>
      <c r="J417" s="119"/>
      <c r="K417" s="33" t="str">
        <f t="shared" si="44"/>
        <v>San jose del Guaviare  - Valledupar - San jose del Guaviare</v>
      </c>
      <c r="L417" s="33">
        <f t="shared" si="44"/>
        <v>2</v>
      </c>
    </row>
    <row r="418" spans="2:12" x14ac:dyDescent="0.3">
      <c r="B418" s="33" t="s">
        <v>446</v>
      </c>
      <c r="C418" s="23">
        <v>2</v>
      </c>
      <c r="D418" s="127"/>
      <c r="E418" s="127"/>
      <c r="F418" s="130"/>
      <c r="G418" s="127"/>
      <c r="H418" s="15" t="str">
        <f t="shared" si="43"/>
        <v xml:space="preserve">San Jose Del Guaviare  - Bucaramanga - San Jose Del Guaviare  </v>
      </c>
      <c r="J418" s="119"/>
      <c r="K418" s="33" t="str">
        <f t="shared" si="44"/>
        <v xml:space="preserve">San jose del Guaviare  - Bucaramanga - San jose del Guaviare  </v>
      </c>
      <c r="L418" s="33">
        <f t="shared" si="44"/>
        <v>2</v>
      </c>
    </row>
    <row r="419" spans="2:12" x14ac:dyDescent="0.3">
      <c r="C419" s="15">
        <f>SUM(C407:C418)</f>
        <v>194</v>
      </c>
      <c r="J419" s="119"/>
      <c r="K419" s="27" t="s">
        <v>77</v>
      </c>
      <c r="L419" s="27">
        <f>SUM(L407:L418)</f>
        <v>194</v>
      </c>
    </row>
    <row r="420" spans="2:12" x14ac:dyDescent="0.3">
      <c r="K420" s="58"/>
      <c r="L420" s="58"/>
    </row>
    <row r="421" spans="2:12" ht="125.25" customHeight="1" x14ac:dyDescent="0.3">
      <c r="B421" s="18" t="s">
        <v>59</v>
      </c>
      <c r="C421" s="18" t="s">
        <v>60</v>
      </c>
      <c r="D421" s="19" t="s">
        <v>61</v>
      </c>
      <c r="E421" s="19" t="s">
        <v>62</v>
      </c>
      <c r="F421" s="20" t="s">
        <v>63</v>
      </c>
      <c r="G421" s="19" t="s">
        <v>64</v>
      </c>
      <c r="J421" s="21" t="s">
        <v>65</v>
      </c>
      <c r="K421" s="21" t="str">
        <f>+B421</f>
        <v>RUTA</v>
      </c>
      <c r="L421" s="21" t="str">
        <f>+C421</f>
        <v>CANTIDAD DE TIQUETES</v>
      </c>
    </row>
    <row r="422" spans="2:12" x14ac:dyDescent="0.3">
      <c r="B422" s="32" t="s">
        <v>447</v>
      </c>
      <c r="C422" s="23">
        <v>19</v>
      </c>
      <c r="D422" s="125" t="s">
        <v>66</v>
      </c>
      <c r="E422" s="125" t="s">
        <v>67</v>
      </c>
      <c r="F422" s="128"/>
      <c r="G422" s="125" t="s">
        <v>68</v>
      </c>
      <c r="H422" s="15" t="str">
        <f t="shared" ref="H422:H431" si="45">+PROPER(B422)</f>
        <v>Bogotá- Puerto Carreño</v>
      </c>
      <c r="J422" s="119" t="s">
        <v>448</v>
      </c>
      <c r="K422" s="33" t="str">
        <f t="shared" ref="K422:L431" si="46">+B422</f>
        <v>Bogotá- Puerto Carreño</v>
      </c>
      <c r="L422" s="33">
        <f t="shared" si="46"/>
        <v>19</v>
      </c>
    </row>
    <row r="423" spans="2:12" x14ac:dyDescent="0.3">
      <c r="B423" s="32" t="s">
        <v>449</v>
      </c>
      <c r="C423" s="23">
        <v>13</v>
      </c>
      <c r="D423" s="126"/>
      <c r="E423" s="126"/>
      <c r="F423" s="129"/>
      <c r="G423" s="126"/>
      <c r="H423" s="15" t="str">
        <f t="shared" si="45"/>
        <v>Puerto -Carreño -Bogotá</v>
      </c>
      <c r="J423" s="119"/>
      <c r="K423" s="33" t="str">
        <f t="shared" si="46"/>
        <v>Puerto -Carreño -Bogotá</v>
      </c>
      <c r="L423" s="33">
        <f t="shared" si="46"/>
        <v>13</v>
      </c>
    </row>
    <row r="424" spans="2:12" x14ac:dyDescent="0.3">
      <c r="B424" s="32" t="s">
        <v>450</v>
      </c>
      <c r="C424" s="23">
        <v>20</v>
      </c>
      <c r="D424" s="126"/>
      <c r="E424" s="126"/>
      <c r="F424" s="129"/>
      <c r="G424" s="126"/>
      <c r="H424" s="15" t="str">
        <f t="shared" si="45"/>
        <v>Puerto Carreño - Cumaribo</v>
      </c>
      <c r="J424" s="119"/>
      <c r="K424" s="33" t="str">
        <f t="shared" si="46"/>
        <v>Puerto Carreño - Cumaribo</v>
      </c>
      <c r="L424" s="33">
        <f t="shared" si="46"/>
        <v>20</v>
      </c>
    </row>
    <row r="425" spans="2:12" x14ac:dyDescent="0.3">
      <c r="B425" s="32" t="s">
        <v>451</v>
      </c>
      <c r="C425" s="23">
        <v>11</v>
      </c>
      <c r="D425" s="126"/>
      <c r="E425" s="126"/>
      <c r="F425" s="129"/>
      <c r="G425" s="126"/>
      <c r="H425" s="15" t="str">
        <f t="shared" si="45"/>
        <v>Cumaribo - Puerto Carreño</v>
      </c>
      <c r="J425" s="119"/>
      <c r="K425" s="33" t="str">
        <f t="shared" si="46"/>
        <v>Cumaribo - Puerto Carreño</v>
      </c>
      <c r="L425" s="33">
        <f t="shared" si="46"/>
        <v>11</v>
      </c>
    </row>
    <row r="426" spans="2:12" x14ac:dyDescent="0.3">
      <c r="B426" s="32" t="s">
        <v>452</v>
      </c>
      <c r="C426" s="23">
        <v>2</v>
      </c>
      <c r="D426" s="126"/>
      <c r="E426" s="126"/>
      <c r="F426" s="129"/>
      <c r="G426" s="126"/>
      <c r="H426" s="15" t="str">
        <f t="shared" si="45"/>
        <v>Bogotá  - Pasto</v>
      </c>
      <c r="J426" s="119"/>
      <c r="K426" s="33" t="str">
        <f t="shared" si="46"/>
        <v>Bogotá  - Pasto</v>
      </c>
      <c r="L426" s="33">
        <f t="shared" si="46"/>
        <v>2</v>
      </c>
    </row>
    <row r="427" spans="2:12" x14ac:dyDescent="0.3">
      <c r="B427" s="32" t="s">
        <v>103</v>
      </c>
      <c r="C427" s="23">
        <v>2</v>
      </c>
      <c r="D427" s="126"/>
      <c r="E427" s="126"/>
      <c r="F427" s="129"/>
      <c r="G427" s="126"/>
      <c r="H427" s="15" t="str">
        <f t="shared" si="45"/>
        <v>Pasto - Bogotá</v>
      </c>
      <c r="J427" s="119"/>
      <c r="K427" s="33" t="str">
        <f t="shared" si="46"/>
        <v>Pasto - Bogotá</v>
      </c>
      <c r="L427" s="33">
        <f t="shared" si="46"/>
        <v>2</v>
      </c>
    </row>
    <row r="428" spans="2:12" x14ac:dyDescent="0.3">
      <c r="B428" s="32" t="s">
        <v>453</v>
      </c>
      <c r="C428" s="23">
        <v>9</v>
      </c>
      <c r="D428" s="126"/>
      <c r="E428" s="126"/>
      <c r="F428" s="129"/>
      <c r="G428" s="126"/>
      <c r="H428" s="15" t="str">
        <f t="shared" si="45"/>
        <v>Villavicencio - Puerto Carreño</v>
      </c>
      <c r="J428" s="119"/>
      <c r="K428" s="33" t="str">
        <f t="shared" si="46"/>
        <v>Villavicencio - Puerto Carreño</v>
      </c>
      <c r="L428" s="33">
        <f t="shared" si="46"/>
        <v>9</v>
      </c>
    </row>
    <row r="429" spans="2:12" x14ac:dyDescent="0.3">
      <c r="B429" s="32" t="s">
        <v>454</v>
      </c>
      <c r="C429" s="23">
        <v>9</v>
      </c>
      <c r="D429" s="126"/>
      <c r="E429" s="126"/>
      <c r="F429" s="129"/>
      <c r="G429" s="126"/>
      <c r="H429" s="15" t="str">
        <f t="shared" si="45"/>
        <v xml:space="preserve">Puerto Carreño - Villavicencio </v>
      </c>
      <c r="J429" s="119"/>
      <c r="K429" s="33" t="str">
        <f t="shared" si="46"/>
        <v xml:space="preserve">Puerto Carreño - Villavicencio </v>
      </c>
      <c r="L429" s="33">
        <f t="shared" si="46"/>
        <v>9</v>
      </c>
    </row>
    <row r="430" spans="2:12" x14ac:dyDescent="0.3">
      <c r="B430" s="33" t="s">
        <v>455</v>
      </c>
      <c r="C430" s="23">
        <v>2</v>
      </c>
      <c r="D430" s="126"/>
      <c r="E430" s="126"/>
      <c r="F430" s="129"/>
      <c r="G430" s="126"/>
      <c r="H430" s="15" t="str">
        <f t="shared" si="45"/>
        <v xml:space="preserve">Puerto Carreño - Cali - Puerto Carreño </v>
      </c>
      <c r="J430" s="119"/>
      <c r="K430" s="33" t="str">
        <f t="shared" si="46"/>
        <v xml:space="preserve">Puerto Carreño - Cali - Puerto Carreño </v>
      </c>
      <c r="L430" s="33">
        <f t="shared" si="46"/>
        <v>2</v>
      </c>
    </row>
    <row r="431" spans="2:12" x14ac:dyDescent="0.3">
      <c r="B431" s="33" t="s">
        <v>456</v>
      </c>
      <c r="C431" s="23">
        <v>2</v>
      </c>
      <c r="D431" s="127"/>
      <c r="E431" s="127"/>
      <c r="F431" s="130"/>
      <c r="G431" s="127"/>
      <c r="H431" s="15" t="str">
        <f t="shared" si="45"/>
        <v xml:space="preserve">Puerto Carreño - Medellin - Puerto Carreño </v>
      </c>
      <c r="J431" s="119"/>
      <c r="K431" s="33" t="str">
        <f t="shared" si="46"/>
        <v xml:space="preserve">Puerto Carreño - Medellin - Puerto Carreño </v>
      </c>
      <c r="L431" s="33">
        <f t="shared" si="46"/>
        <v>2</v>
      </c>
    </row>
    <row r="432" spans="2:12" s="35" customFormat="1" x14ac:dyDescent="0.3">
      <c r="C432" s="58">
        <f>SUM(C422:C431)</f>
        <v>89</v>
      </c>
      <c r="F432" s="78"/>
      <c r="J432" s="119"/>
      <c r="K432" s="27" t="s">
        <v>77</v>
      </c>
      <c r="L432" s="27">
        <f>SUM(L422:L431)</f>
        <v>89</v>
      </c>
    </row>
    <row r="433" spans="2:12" s="35" customFormat="1" x14ac:dyDescent="0.3">
      <c r="F433" s="78"/>
      <c r="K433" s="58"/>
      <c r="L433" s="58"/>
    </row>
    <row r="434" spans="2:12" ht="21" thickBot="1" x14ac:dyDescent="0.35">
      <c r="K434" s="35"/>
      <c r="L434" s="35"/>
    </row>
    <row r="435" spans="2:12" ht="101.25" customHeight="1" x14ac:dyDescent="0.3">
      <c r="B435" s="79" t="s">
        <v>457</v>
      </c>
      <c r="C435" s="42" t="s">
        <v>458</v>
      </c>
      <c r="D435" s="19" t="s">
        <v>61</v>
      </c>
      <c r="E435" s="19" t="s">
        <v>62</v>
      </c>
      <c r="F435" s="20" t="s">
        <v>63</v>
      </c>
      <c r="G435" s="19" t="s">
        <v>64</v>
      </c>
      <c r="J435" s="21" t="s">
        <v>65</v>
      </c>
      <c r="K435" s="21" t="str">
        <f>+B435</f>
        <v>RUTAS</v>
      </c>
      <c r="L435" s="21" t="str">
        <f>+C435</f>
        <v>NUMERO DE TIQUETES</v>
      </c>
    </row>
    <row r="436" spans="2:12" ht="21" thickBot="1" x14ac:dyDescent="0.35">
      <c r="B436" s="80" t="s">
        <v>459</v>
      </c>
      <c r="C436" s="81">
        <v>69</v>
      </c>
      <c r="D436" s="137" t="s">
        <v>66</v>
      </c>
      <c r="E436" s="137" t="s">
        <v>67</v>
      </c>
      <c r="F436" s="137"/>
      <c r="G436" s="137" t="s">
        <v>460</v>
      </c>
      <c r="H436" s="15" t="str">
        <f t="shared" ref="H436:H445" si="47">+PROPER(B436)</f>
        <v>Pereira-Bogotá-Pereira</v>
      </c>
      <c r="J436" s="119" t="s">
        <v>461</v>
      </c>
      <c r="K436" s="82" t="str">
        <f>+B436</f>
        <v>Pereira-Bogotá-Pereira</v>
      </c>
      <c r="L436" s="82">
        <f>+C436</f>
        <v>69</v>
      </c>
    </row>
    <row r="437" spans="2:12" ht="21" thickBot="1" x14ac:dyDescent="0.35">
      <c r="B437" s="83" t="s">
        <v>462</v>
      </c>
      <c r="C437" s="84">
        <v>27</v>
      </c>
      <c r="D437" s="138"/>
      <c r="E437" s="138"/>
      <c r="F437" s="138"/>
      <c r="G437" s="138"/>
      <c r="H437" s="15" t="str">
        <f t="shared" si="47"/>
        <v>Pereira-Medellín-Pereira</v>
      </c>
      <c r="J437" s="119"/>
      <c r="K437" s="82" t="str">
        <f t="shared" ref="K437:L445" si="48">+B437</f>
        <v>Pereira-Medellín-Pereira</v>
      </c>
      <c r="L437" s="82">
        <f t="shared" si="48"/>
        <v>27</v>
      </c>
    </row>
    <row r="438" spans="2:12" ht="21" thickBot="1" x14ac:dyDescent="0.35">
      <c r="B438" s="83" t="s">
        <v>463</v>
      </c>
      <c r="C438" s="84">
        <v>5</v>
      </c>
      <c r="D438" s="138"/>
      <c r="E438" s="138"/>
      <c r="F438" s="138"/>
      <c r="G438" s="138"/>
      <c r="H438" s="15" t="str">
        <f t="shared" si="47"/>
        <v>Pereira-Cartagena-Pereira</v>
      </c>
      <c r="J438" s="119"/>
      <c r="K438" s="82" t="str">
        <f t="shared" si="48"/>
        <v>Pereira-Cartagena-Pereira</v>
      </c>
      <c r="L438" s="82">
        <f t="shared" si="48"/>
        <v>5</v>
      </c>
    </row>
    <row r="439" spans="2:12" ht="21" thickBot="1" x14ac:dyDescent="0.35">
      <c r="B439" s="83" t="s">
        <v>464</v>
      </c>
      <c r="C439" s="84">
        <v>4</v>
      </c>
      <c r="D439" s="138"/>
      <c r="E439" s="138"/>
      <c r="F439" s="138"/>
      <c r="G439" s="138"/>
      <c r="H439" s="15" t="str">
        <f t="shared" si="47"/>
        <v>Pereira-Barranquilla-Pereira</v>
      </c>
      <c r="J439" s="119"/>
      <c r="K439" s="82" t="str">
        <f t="shared" si="48"/>
        <v>Pereira-Barranquilla-Pereira</v>
      </c>
      <c r="L439" s="82">
        <f t="shared" si="48"/>
        <v>4</v>
      </c>
    </row>
    <row r="440" spans="2:12" ht="21" thickBot="1" x14ac:dyDescent="0.35">
      <c r="B440" s="83" t="s">
        <v>465</v>
      </c>
      <c r="C440" s="84">
        <v>4</v>
      </c>
      <c r="D440" s="138"/>
      <c r="E440" s="138"/>
      <c r="F440" s="138"/>
      <c r="G440" s="138"/>
      <c r="H440" s="15" t="str">
        <f t="shared" si="47"/>
        <v>Pereira-Pasto-Pereira</v>
      </c>
      <c r="J440" s="119"/>
      <c r="K440" s="82" t="str">
        <f t="shared" si="48"/>
        <v>Pereira-Pasto-Pereira</v>
      </c>
      <c r="L440" s="82">
        <f t="shared" si="48"/>
        <v>4</v>
      </c>
    </row>
    <row r="441" spans="2:12" ht="21" thickBot="1" x14ac:dyDescent="0.35">
      <c r="B441" s="83" t="s">
        <v>466</v>
      </c>
      <c r="C441" s="84">
        <v>2</v>
      </c>
      <c r="D441" s="138"/>
      <c r="E441" s="138"/>
      <c r="F441" s="138"/>
      <c r="G441" s="138"/>
      <c r="H441" s="15" t="str">
        <f t="shared" si="47"/>
        <v>Pereira-Popayán-Pereira</v>
      </c>
      <c r="J441" s="119"/>
      <c r="K441" s="82" t="str">
        <f t="shared" si="48"/>
        <v>Pereira-Popayán-Pereira</v>
      </c>
      <c r="L441" s="82">
        <f t="shared" si="48"/>
        <v>2</v>
      </c>
    </row>
    <row r="442" spans="2:12" ht="21" thickBot="1" x14ac:dyDescent="0.35">
      <c r="B442" s="83" t="s">
        <v>467</v>
      </c>
      <c r="C442" s="84">
        <v>2</v>
      </c>
      <c r="D442" s="138"/>
      <c r="E442" s="138"/>
      <c r="F442" s="138"/>
      <c r="G442" s="138"/>
      <c r="H442" s="15" t="str">
        <f t="shared" si="47"/>
        <v>Pereira-Villavicencio-Pereira</v>
      </c>
      <c r="J442" s="119"/>
      <c r="K442" s="82" t="str">
        <f t="shared" si="48"/>
        <v>Pereira-Villavicencio-Pereira</v>
      </c>
      <c r="L442" s="82">
        <f t="shared" si="48"/>
        <v>2</v>
      </c>
    </row>
    <row r="443" spans="2:12" ht="21" thickBot="1" x14ac:dyDescent="0.35">
      <c r="B443" s="83" t="s">
        <v>468</v>
      </c>
      <c r="C443" s="84">
        <v>2</v>
      </c>
      <c r="D443" s="138"/>
      <c r="E443" s="138"/>
      <c r="F443" s="138"/>
      <c r="G443" s="138"/>
      <c r="H443" s="15" t="str">
        <f t="shared" si="47"/>
        <v>Pereira-Ibagué-Pereira</v>
      </c>
      <c r="J443" s="119"/>
      <c r="K443" s="82" t="str">
        <f t="shared" si="48"/>
        <v>Pereira-Ibagué-Pereira</v>
      </c>
      <c r="L443" s="82">
        <f t="shared" si="48"/>
        <v>2</v>
      </c>
    </row>
    <row r="444" spans="2:12" x14ac:dyDescent="0.3">
      <c r="B444" s="85" t="s">
        <v>469</v>
      </c>
      <c r="C444" s="86">
        <v>1</v>
      </c>
      <c r="D444" s="138"/>
      <c r="E444" s="138"/>
      <c r="F444" s="138"/>
      <c r="G444" s="138"/>
      <c r="H444" s="15" t="str">
        <f t="shared" si="47"/>
        <v>Pereira-Bucaramanga-Pereira</v>
      </c>
      <c r="J444" s="119"/>
      <c r="K444" s="82" t="str">
        <f t="shared" si="48"/>
        <v>Pereira-Bucaramanga-Pereira</v>
      </c>
      <c r="L444" s="82">
        <f t="shared" si="48"/>
        <v>1</v>
      </c>
    </row>
    <row r="445" spans="2:12" ht="21" thickBot="1" x14ac:dyDescent="0.35">
      <c r="B445" s="83" t="s">
        <v>470</v>
      </c>
      <c r="C445" s="86">
        <v>1</v>
      </c>
      <c r="D445" s="139"/>
      <c r="E445" s="139"/>
      <c r="F445" s="139"/>
      <c r="G445" s="139"/>
      <c r="H445" s="15" t="str">
        <f t="shared" si="47"/>
        <v>Pereira-Riohacha-Pereira</v>
      </c>
      <c r="J445" s="119"/>
      <c r="K445" s="82" t="str">
        <f t="shared" si="48"/>
        <v>Pereira-Riohacha-Pereira</v>
      </c>
      <c r="L445" s="82">
        <f t="shared" si="48"/>
        <v>1</v>
      </c>
    </row>
    <row r="446" spans="2:12" x14ac:dyDescent="0.3">
      <c r="C446" s="15">
        <f>SUM(C436:C445)</f>
        <v>117</v>
      </c>
      <c r="J446" s="119"/>
      <c r="K446" s="27" t="s">
        <v>77</v>
      </c>
      <c r="L446" s="27">
        <f>SUM(L436:L445)</f>
        <v>117</v>
      </c>
    </row>
    <row r="447" spans="2:12" x14ac:dyDescent="0.3">
      <c r="K447" s="87"/>
      <c r="L447" s="87"/>
    </row>
    <row r="448" spans="2:12" ht="81" x14ac:dyDescent="0.3">
      <c r="B448" s="18" t="s">
        <v>59</v>
      </c>
      <c r="C448" s="18" t="s">
        <v>60</v>
      </c>
      <c r="D448" s="19" t="s">
        <v>61</v>
      </c>
      <c r="E448" s="19" t="s">
        <v>62</v>
      </c>
      <c r="F448" s="20" t="s">
        <v>63</v>
      </c>
      <c r="G448" s="19" t="s">
        <v>64</v>
      </c>
      <c r="J448" s="21" t="s">
        <v>65</v>
      </c>
      <c r="K448" s="27" t="str">
        <f>+B448</f>
        <v>RUTA</v>
      </c>
      <c r="L448" s="27" t="str">
        <f>+C448</f>
        <v>CANTIDAD DE TIQUETES</v>
      </c>
    </row>
    <row r="449" spans="2:12" ht="21" thickBot="1" x14ac:dyDescent="0.35">
      <c r="B449" s="88" t="s">
        <v>471</v>
      </c>
      <c r="C449" s="86">
        <v>30</v>
      </c>
      <c r="D449" s="140" t="s">
        <v>80</v>
      </c>
      <c r="E449" s="140">
        <v>47000000</v>
      </c>
      <c r="F449" s="141">
        <v>42004</v>
      </c>
      <c r="G449" s="140" t="s">
        <v>460</v>
      </c>
      <c r="H449" s="15" t="str">
        <f t="shared" ref="H449:H454" si="49">+PROPER(B449)</f>
        <v>Cartagena  - Bogotá - Cartagena</v>
      </c>
      <c r="J449" s="119" t="s">
        <v>472</v>
      </c>
      <c r="K449" s="82" t="str">
        <f t="shared" ref="K449:L454" si="50">+B449</f>
        <v>Cartagena  - Bogotá - Cartagena</v>
      </c>
      <c r="L449" s="82">
        <f t="shared" si="50"/>
        <v>30</v>
      </c>
    </row>
    <row r="450" spans="2:12" ht="21" thickBot="1" x14ac:dyDescent="0.35">
      <c r="B450" s="88" t="s">
        <v>473</v>
      </c>
      <c r="C450" s="86">
        <v>1</v>
      </c>
      <c r="D450" s="140"/>
      <c r="E450" s="140"/>
      <c r="F450" s="140"/>
      <c r="G450" s="140"/>
      <c r="H450" s="15" t="str">
        <f t="shared" si="49"/>
        <v xml:space="preserve">Cartagena  - Guajira - Cartagena </v>
      </c>
      <c r="J450" s="119"/>
      <c r="K450" s="82" t="str">
        <f t="shared" si="50"/>
        <v xml:space="preserve">Cartagena  - Guajira - Cartagena </v>
      </c>
      <c r="L450" s="82">
        <f t="shared" si="50"/>
        <v>1</v>
      </c>
    </row>
    <row r="451" spans="2:12" ht="21" thickBot="1" x14ac:dyDescent="0.35">
      <c r="B451" s="88" t="s">
        <v>474</v>
      </c>
      <c r="C451" s="86">
        <v>4</v>
      </c>
      <c r="D451" s="140"/>
      <c r="E451" s="140"/>
      <c r="F451" s="140"/>
      <c r="G451" s="140"/>
      <c r="H451" s="15" t="str">
        <f t="shared" si="49"/>
        <v xml:space="preserve">Cartagena - Barrancabermeja - Cartagena </v>
      </c>
      <c r="J451" s="119"/>
      <c r="K451" s="82" t="str">
        <f t="shared" si="50"/>
        <v xml:space="preserve">Cartagena - Barrancabermeja - Cartagena </v>
      </c>
      <c r="L451" s="82">
        <f t="shared" si="50"/>
        <v>4</v>
      </c>
    </row>
    <row r="452" spans="2:12" ht="21" thickBot="1" x14ac:dyDescent="0.35">
      <c r="B452" s="88" t="s">
        <v>475</v>
      </c>
      <c r="C452" s="86">
        <v>4</v>
      </c>
      <c r="D452" s="140"/>
      <c r="E452" s="140"/>
      <c r="F452" s="140"/>
      <c r="G452" s="140"/>
      <c r="H452" s="15" t="str">
        <f t="shared" si="49"/>
        <v xml:space="preserve">Cartagena  - Medellin - Cartagena  </v>
      </c>
      <c r="J452" s="119"/>
      <c r="K452" s="82" t="str">
        <f t="shared" si="50"/>
        <v xml:space="preserve">Cartagena  - Medellin - Cartagena  </v>
      </c>
      <c r="L452" s="82">
        <f t="shared" si="50"/>
        <v>4</v>
      </c>
    </row>
    <row r="453" spans="2:12" ht="21" thickBot="1" x14ac:dyDescent="0.35">
      <c r="B453" s="88" t="s">
        <v>476</v>
      </c>
      <c r="C453" s="86">
        <v>1</v>
      </c>
      <c r="D453" s="140"/>
      <c r="E453" s="140"/>
      <c r="F453" s="140"/>
      <c r="G453" s="140"/>
      <c r="H453" s="15" t="str">
        <f t="shared" si="49"/>
        <v xml:space="preserve">Cartagena - Bucaramanga - Cartagena </v>
      </c>
      <c r="J453" s="119"/>
      <c r="K453" s="82" t="str">
        <f t="shared" si="50"/>
        <v xml:space="preserve">Cartagena - Bucaramanga - Cartagena </v>
      </c>
      <c r="L453" s="82">
        <f t="shared" si="50"/>
        <v>1</v>
      </c>
    </row>
    <row r="454" spans="2:12" ht="21" thickBot="1" x14ac:dyDescent="0.35">
      <c r="B454" s="88" t="s">
        <v>477</v>
      </c>
      <c r="C454" s="86">
        <v>2</v>
      </c>
      <c r="D454" s="140"/>
      <c r="E454" s="140"/>
      <c r="F454" s="140"/>
      <c r="G454" s="140"/>
      <c r="H454" s="15" t="str">
        <f t="shared" si="49"/>
        <v xml:space="preserve">Cartagena - Villavicencio - Cartagena </v>
      </c>
      <c r="J454" s="119"/>
      <c r="K454" s="82" t="str">
        <f t="shared" si="50"/>
        <v xml:space="preserve">Cartagena - Villavicencio - Cartagena </v>
      </c>
      <c r="L454" s="82">
        <f t="shared" si="50"/>
        <v>2</v>
      </c>
    </row>
    <row r="455" spans="2:12" x14ac:dyDescent="0.3">
      <c r="B455" s="87"/>
      <c r="C455" s="89">
        <f>SUM(C449:C454)</f>
        <v>42</v>
      </c>
      <c r="D455" s="89"/>
      <c r="E455" s="89"/>
      <c r="F455" s="89"/>
      <c r="G455" s="89"/>
      <c r="J455" s="119"/>
      <c r="K455" s="27" t="s">
        <v>77</v>
      </c>
      <c r="L455" s="27">
        <f>SUM(L449:L454)</f>
        <v>42</v>
      </c>
    </row>
    <row r="456" spans="2:12" x14ac:dyDescent="0.3">
      <c r="K456" s="87"/>
      <c r="L456" s="87"/>
    </row>
    <row r="457" spans="2:12" ht="81" x14ac:dyDescent="0.3">
      <c r="B457" s="82" t="s">
        <v>59</v>
      </c>
      <c r="C457" s="82" t="s">
        <v>60</v>
      </c>
      <c r="D457" s="90" t="s">
        <v>61</v>
      </c>
      <c r="E457" s="19" t="s">
        <v>62</v>
      </c>
      <c r="F457" s="20" t="s">
        <v>63</v>
      </c>
      <c r="G457" s="19" t="s">
        <v>64</v>
      </c>
      <c r="J457" s="21" t="s">
        <v>65</v>
      </c>
      <c r="K457" s="27" t="str">
        <f>+B457</f>
        <v>RUTA</v>
      </c>
      <c r="L457" s="27" t="str">
        <f>+C457</f>
        <v>CANTIDAD DE TIQUETES</v>
      </c>
    </row>
    <row r="458" spans="2:12" ht="21" thickBot="1" x14ac:dyDescent="0.35">
      <c r="B458" s="83" t="s">
        <v>286</v>
      </c>
      <c r="C458" s="82">
        <v>46</v>
      </c>
      <c r="D458" s="125" t="s">
        <v>80</v>
      </c>
      <c r="E458" s="125">
        <v>120000000</v>
      </c>
      <c r="F458" s="128">
        <v>42004</v>
      </c>
      <c r="G458" s="131" t="s">
        <v>66</v>
      </c>
      <c r="H458" s="15" t="str">
        <f t="shared" ref="H458:H465" si="51">+PROPER(B458)</f>
        <v xml:space="preserve">Florencia  Bogotá </v>
      </c>
      <c r="J458" s="119" t="s">
        <v>478</v>
      </c>
      <c r="K458" s="82" t="str">
        <f t="shared" ref="K458:L465" si="52">+B458</f>
        <v xml:space="preserve">Florencia  Bogotá </v>
      </c>
      <c r="L458" s="82">
        <f t="shared" si="52"/>
        <v>46</v>
      </c>
    </row>
    <row r="459" spans="2:12" ht="21" thickBot="1" x14ac:dyDescent="0.35">
      <c r="B459" s="83" t="s">
        <v>479</v>
      </c>
      <c r="C459" s="82">
        <v>10</v>
      </c>
      <c r="D459" s="126"/>
      <c r="E459" s="126"/>
      <c r="F459" s="129"/>
      <c r="G459" s="132"/>
      <c r="H459" s="15" t="str">
        <f t="shared" si="51"/>
        <v>Florencia-Cali</v>
      </c>
      <c r="J459" s="119"/>
      <c r="K459" s="82" t="str">
        <f t="shared" si="52"/>
        <v>Florencia-Cali</v>
      </c>
      <c r="L459" s="82">
        <f t="shared" si="52"/>
        <v>10</v>
      </c>
    </row>
    <row r="460" spans="2:12" ht="21" thickBot="1" x14ac:dyDescent="0.35">
      <c r="B460" s="83" t="s">
        <v>480</v>
      </c>
      <c r="C460" s="82">
        <v>3</v>
      </c>
      <c r="D460" s="126"/>
      <c r="E460" s="126"/>
      <c r="F460" s="129"/>
      <c r="G460" s="132"/>
      <c r="H460" s="15" t="str">
        <f t="shared" si="51"/>
        <v>Florencia-Medellin</v>
      </c>
      <c r="J460" s="119"/>
      <c r="K460" s="82" t="str">
        <f t="shared" si="52"/>
        <v>Florencia-Medellin</v>
      </c>
      <c r="L460" s="82">
        <f t="shared" si="52"/>
        <v>3</v>
      </c>
    </row>
    <row r="461" spans="2:12" ht="21" thickBot="1" x14ac:dyDescent="0.35">
      <c r="B461" s="83" t="s">
        <v>481</v>
      </c>
      <c r="C461" s="82">
        <v>2</v>
      </c>
      <c r="D461" s="126"/>
      <c r="E461" s="126"/>
      <c r="F461" s="129"/>
      <c r="G461" s="132"/>
      <c r="H461" s="15" t="str">
        <f t="shared" si="51"/>
        <v>Florencia-Pasto</v>
      </c>
      <c r="J461" s="119"/>
      <c r="K461" s="82" t="str">
        <f t="shared" si="52"/>
        <v>Florencia-pasto</v>
      </c>
      <c r="L461" s="82">
        <f t="shared" si="52"/>
        <v>2</v>
      </c>
    </row>
    <row r="462" spans="2:12" ht="21" thickBot="1" x14ac:dyDescent="0.35">
      <c r="B462" s="83" t="s">
        <v>482</v>
      </c>
      <c r="C462" s="82">
        <v>1</v>
      </c>
      <c r="D462" s="126"/>
      <c r="E462" s="126"/>
      <c r="F462" s="129"/>
      <c r="G462" s="132"/>
      <c r="H462" s="15" t="str">
        <f t="shared" si="51"/>
        <v>Florencia-Cartagena</v>
      </c>
      <c r="J462" s="119"/>
      <c r="K462" s="82" t="str">
        <f t="shared" si="52"/>
        <v>florencia-cartagena</v>
      </c>
      <c r="L462" s="82">
        <f t="shared" si="52"/>
        <v>1</v>
      </c>
    </row>
    <row r="463" spans="2:12" ht="21" thickBot="1" x14ac:dyDescent="0.35">
      <c r="B463" s="83" t="s">
        <v>483</v>
      </c>
      <c r="C463" s="82">
        <v>1</v>
      </c>
      <c r="D463" s="126"/>
      <c r="E463" s="126"/>
      <c r="F463" s="129"/>
      <c r="G463" s="132"/>
      <c r="H463" s="15" t="str">
        <f t="shared" si="51"/>
        <v>Florencia-Villavicencio</v>
      </c>
      <c r="J463" s="119"/>
      <c r="K463" s="82" t="str">
        <f t="shared" si="52"/>
        <v>florencia-villavicencio</v>
      </c>
      <c r="L463" s="82">
        <f t="shared" si="52"/>
        <v>1</v>
      </c>
    </row>
    <row r="464" spans="2:12" ht="21" thickBot="1" x14ac:dyDescent="0.35">
      <c r="B464" s="83" t="s">
        <v>484</v>
      </c>
      <c r="C464" s="82">
        <v>1</v>
      </c>
      <c r="D464" s="126"/>
      <c r="E464" s="126"/>
      <c r="F464" s="129"/>
      <c r="G464" s="132"/>
      <c r="H464" s="15" t="str">
        <f t="shared" si="51"/>
        <v>Florencia-Popayan</v>
      </c>
      <c r="J464" s="119"/>
      <c r="K464" s="82" t="str">
        <f t="shared" si="52"/>
        <v>florencia-popayan</v>
      </c>
      <c r="L464" s="82">
        <f t="shared" si="52"/>
        <v>1</v>
      </c>
    </row>
    <row r="465" spans="2:12" ht="21" thickBot="1" x14ac:dyDescent="0.35">
      <c r="B465" s="83" t="s">
        <v>485</v>
      </c>
      <c r="C465" s="82">
        <v>1</v>
      </c>
      <c r="D465" s="127"/>
      <c r="E465" s="127"/>
      <c r="F465" s="130"/>
      <c r="G465" s="133"/>
      <c r="H465" s="15" t="str">
        <f t="shared" si="51"/>
        <v>Florencia-Bucaramanga</v>
      </c>
      <c r="J465" s="119"/>
      <c r="K465" s="82" t="str">
        <f t="shared" si="52"/>
        <v>florencia-bucaramanga</v>
      </c>
      <c r="L465" s="82">
        <f t="shared" si="52"/>
        <v>1</v>
      </c>
    </row>
    <row r="466" spans="2:12" ht="29.25" customHeight="1" x14ac:dyDescent="0.3">
      <c r="C466" s="82">
        <f>SUM(C458:C465)</f>
        <v>65</v>
      </c>
      <c r="J466" s="119"/>
      <c r="K466" s="27" t="s">
        <v>77</v>
      </c>
      <c r="L466" s="27">
        <f>SUM(L458:L465)</f>
        <v>65</v>
      </c>
    </row>
    <row r="467" spans="2:12" ht="29.25" customHeight="1" x14ac:dyDescent="0.3">
      <c r="C467" s="87"/>
      <c r="K467" s="87"/>
      <c r="L467" s="87"/>
    </row>
    <row r="468" spans="2:12" ht="81" x14ac:dyDescent="0.3">
      <c r="B468" s="42" t="s">
        <v>59</v>
      </c>
      <c r="C468" s="42" t="s">
        <v>60</v>
      </c>
      <c r="D468" s="90" t="s">
        <v>61</v>
      </c>
      <c r="E468" s="19" t="s">
        <v>62</v>
      </c>
      <c r="F468" s="20" t="s">
        <v>63</v>
      </c>
      <c r="G468" s="19" t="s">
        <v>64</v>
      </c>
      <c r="J468" s="21" t="s">
        <v>65</v>
      </c>
      <c r="K468" s="27" t="str">
        <f>+B468</f>
        <v>RUTA</v>
      </c>
      <c r="L468" s="27" t="str">
        <f>+C468</f>
        <v>CANTIDAD DE TIQUETES</v>
      </c>
    </row>
    <row r="469" spans="2:12" ht="21" thickBot="1" x14ac:dyDescent="0.35">
      <c r="B469" s="83" t="s">
        <v>486</v>
      </c>
      <c r="C469" s="83">
        <v>60</v>
      </c>
      <c r="D469" s="125" t="s">
        <v>66</v>
      </c>
      <c r="E469" s="122"/>
      <c r="F469" s="134"/>
      <c r="G469" s="125" t="s">
        <v>66</v>
      </c>
      <c r="H469" s="15" t="str">
        <f t="shared" ref="H469:H484" si="53">+PROPER(B469)</f>
        <v>Bogotá -Armenia - Bogotá</v>
      </c>
      <c r="J469" s="119" t="s">
        <v>487</v>
      </c>
      <c r="K469" s="82" t="str">
        <f t="shared" ref="K469:L483" si="54">+B469</f>
        <v>Bogotá -Armenia - Bogotá</v>
      </c>
      <c r="L469" s="82">
        <f t="shared" si="54"/>
        <v>60</v>
      </c>
    </row>
    <row r="470" spans="2:12" ht="21" thickBot="1" x14ac:dyDescent="0.35">
      <c r="B470" s="83" t="s">
        <v>23</v>
      </c>
      <c r="C470" s="83">
        <f>1+3+1</f>
        <v>5</v>
      </c>
      <c r="D470" s="126"/>
      <c r="E470" s="123"/>
      <c r="F470" s="135"/>
      <c r="G470" s="126"/>
      <c r="H470" s="15" t="str">
        <f t="shared" si="53"/>
        <v>Bogotá-Manizales-Bogotá</v>
      </c>
      <c r="J470" s="119"/>
      <c r="K470" s="82" t="str">
        <f t="shared" si="54"/>
        <v>Bogotá-Manizales-Bogotá</v>
      </c>
      <c r="L470" s="82">
        <f t="shared" si="54"/>
        <v>5</v>
      </c>
    </row>
    <row r="471" spans="2:12" ht="21" thickBot="1" x14ac:dyDescent="0.35">
      <c r="B471" s="83" t="s">
        <v>488</v>
      </c>
      <c r="C471" s="83">
        <f>1+3</f>
        <v>4</v>
      </c>
      <c r="D471" s="126"/>
      <c r="E471" s="123"/>
      <c r="F471" s="135"/>
      <c r="G471" s="126"/>
      <c r="H471" s="15" t="str">
        <f t="shared" si="53"/>
        <v>Bogotá -Manizales</v>
      </c>
      <c r="J471" s="119"/>
      <c r="K471" s="82" t="str">
        <f t="shared" si="54"/>
        <v>Bogotá -Manizales</v>
      </c>
      <c r="L471" s="82">
        <f t="shared" si="54"/>
        <v>4</v>
      </c>
    </row>
    <row r="472" spans="2:12" ht="21" thickBot="1" x14ac:dyDescent="0.35">
      <c r="B472" s="83" t="s">
        <v>489</v>
      </c>
      <c r="C472" s="83">
        <v>1</v>
      </c>
      <c r="D472" s="126"/>
      <c r="E472" s="123"/>
      <c r="F472" s="135"/>
      <c r="G472" s="126"/>
      <c r="H472" s="15" t="str">
        <f t="shared" si="53"/>
        <v>Bogotá -Apartado- Bogotá</v>
      </c>
      <c r="J472" s="119"/>
      <c r="K472" s="82" t="str">
        <f t="shared" si="54"/>
        <v>Bogotá -Apartado- Bogotá</v>
      </c>
      <c r="L472" s="82">
        <f t="shared" si="54"/>
        <v>1</v>
      </c>
    </row>
    <row r="473" spans="2:12" ht="21" thickBot="1" x14ac:dyDescent="0.35">
      <c r="B473" s="83" t="s">
        <v>490</v>
      </c>
      <c r="C473" s="83">
        <v>1</v>
      </c>
      <c r="D473" s="126"/>
      <c r="E473" s="123"/>
      <c r="F473" s="135"/>
      <c r="G473" s="126"/>
      <c r="H473" s="15" t="str">
        <f t="shared" si="53"/>
        <v>Bogotá -Apartado</v>
      </c>
      <c r="J473" s="119"/>
      <c r="K473" s="82" t="str">
        <f t="shared" si="54"/>
        <v>Bogotá -Apartado</v>
      </c>
      <c r="L473" s="82">
        <f t="shared" si="54"/>
        <v>1</v>
      </c>
    </row>
    <row r="474" spans="2:12" ht="21" thickBot="1" x14ac:dyDescent="0.35">
      <c r="B474" s="83" t="s">
        <v>24</v>
      </c>
      <c r="C474" s="83">
        <v>8</v>
      </c>
      <c r="D474" s="126"/>
      <c r="E474" s="123"/>
      <c r="F474" s="135"/>
      <c r="G474" s="126"/>
      <c r="H474" s="15" t="str">
        <f t="shared" si="53"/>
        <v>Bogotá-Medellin-Bogotá</v>
      </c>
      <c r="J474" s="119"/>
      <c r="K474" s="82" t="str">
        <f t="shared" si="54"/>
        <v>Bogotá-Medellin-Bogotá</v>
      </c>
      <c r="L474" s="82">
        <f t="shared" si="54"/>
        <v>8</v>
      </c>
    </row>
    <row r="475" spans="2:12" ht="21" thickBot="1" x14ac:dyDescent="0.35">
      <c r="B475" s="83" t="s">
        <v>178</v>
      </c>
      <c r="C475" s="83">
        <f>3+1</f>
        <v>4</v>
      </c>
      <c r="D475" s="126"/>
      <c r="E475" s="123"/>
      <c r="F475" s="135"/>
      <c r="G475" s="126"/>
      <c r="H475" s="15" t="str">
        <f t="shared" si="53"/>
        <v>Bogotá - Medellin</v>
      </c>
      <c r="J475" s="119"/>
      <c r="K475" s="82" t="str">
        <f t="shared" si="54"/>
        <v>Bogotá - Medellin</v>
      </c>
      <c r="L475" s="82">
        <f t="shared" si="54"/>
        <v>4</v>
      </c>
    </row>
    <row r="476" spans="2:12" ht="21" thickBot="1" x14ac:dyDescent="0.35">
      <c r="B476" s="83" t="s">
        <v>216</v>
      </c>
      <c r="C476" s="83">
        <v>8</v>
      </c>
      <c r="D476" s="126"/>
      <c r="E476" s="123"/>
      <c r="F476" s="135"/>
      <c r="G476" s="126"/>
      <c r="H476" s="15" t="str">
        <f t="shared" si="53"/>
        <v>Medellin - Bogotá</v>
      </c>
      <c r="J476" s="119"/>
      <c r="K476" s="82" t="str">
        <f t="shared" si="54"/>
        <v>Medellin - Bogotá</v>
      </c>
      <c r="L476" s="82">
        <f t="shared" si="54"/>
        <v>8</v>
      </c>
    </row>
    <row r="477" spans="2:12" ht="21" thickBot="1" x14ac:dyDescent="0.35">
      <c r="B477" s="83" t="s">
        <v>38</v>
      </c>
      <c r="C477" s="83">
        <v>1</v>
      </c>
      <c r="D477" s="126"/>
      <c r="E477" s="123"/>
      <c r="F477" s="135"/>
      <c r="G477" s="126"/>
      <c r="H477" s="15" t="str">
        <f t="shared" si="53"/>
        <v>Bogotá-Quibdo-Bogotá</v>
      </c>
      <c r="J477" s="119"/>
      <c r="K477" s="82" t="str">
        <f t="shared" si="54"/>
        <v>Bogotá-Quibdo-Bogotá</v>
      </c>
      <c r="L477" s="82">
        <f t="shared" si="54"/>
        <v>1</v>
      </c>
    </row>
    <row r="478" spans="2:12" ht="21" thickBot="1" x14ac:dyDescent="0.35">
      <c r="B478" s="83" t="s">
        <v>11</v>
      </c>
      <c r="C478" s="83">
        <v>1</v>
      </c>
      <c r="D478" s="126"/>
      <c r="E478" s="123"/>
      <c r="F478" s="135"/>
      <c r="G478" s="126"/>
      <c r="H478" s="15" t="str">
        <f t="shared" si="53"/>
        <v>Bogotá-Bucaramanga-Bogotá</v>
      </c>
      <c r="J478" s="119"/>
      <c r="K478" s="82" t="str">
        <f t="shared" si="54"/>
        <v>Bogotá-Bucaramanga-Bogotá</v>
      </c>
      <c r="L478" s="82">
        <f t="shared" si="54"/>
        <v>1</v>
      </c>
    </row>
    <row r="479" spans="2:12" ht="21" thickBot="1" x14ac:dyDescent="0.35">
      <c r="B479" s="83" t="s">
        <v>32</v>
      </c>
      <c r="C479" s="83">
        <v>1</v>
      </c>
      <c r="D479" s="126"/>
      <c r="E479" s="123"/>
      <c r="F479" s="135"/>
      <c r="G479" s="126"/>
      <c r="H479" s="15" t="str">
        <f t="shared" si="53"/>
        <v>Bogotá-Pasto-Bogotá</v>
      </c>
      <c r="J479" s="119"/>
      <c r="K479" s="82" t="str">
        <f t="shared" si="54"/>
        <v>Bogotá-Pasto-Bogotá</v>
      </c>
      <c r="L479" s="82">
        <f t="shared" si="54"/>
        <v>1</v>
      </c>
    </row>
    <row r="480" spans="2:12" ht="21" thickBot="1" x14ac:dyDescent="0.35">
      <c r="B480" s="83" t="s">
        <v>491</v>
      </c>
      <c r="C480" s="83">
        <v>1</v>
      </c>
      <c r="D480" s="126"/>
      <c r="E480" s="123"/>
      <c r="F480" s="135"/>
      <c r="G480" s="126"/>
      <c r="H480" s="15" t="str">
        <f t="shared" si="53"/>
        <v>Bogotá- Cali- Bogotá</v>
      </c>
      <c r="J480" s="119"/>
      <c r="K480" s="82" t="str">
        <f t="shared" si="54"/>
        <v>Bogotá- Cali- Bogotá</v>
      </c>
      <c r="L480" s="82">
        <f t="shared" si="54"/>
        <v>1</v>
      </c>
    </row>
    <row r="481" spans="2:12" ht="21" thickBot="1" x14ac:dyDescent="0.35">
      <c r="B481" s="88" t="s">
        <v>222</v>
      </c>
      <c r="C481" s="83">
        <v>2</v>
      </c>
      <c r="D481" s="126"/>
      <c r="E481" s="123"/>
      <c r="F481" s="135"/>
      <c r="G481" s="126"/>
      <c r="H481" s="15" t="str">
        <f t="shared" si="53"/>
        <v>Cali - Bogotá</v>
      </c>
      <c r="J481" s="119"/>
      <c r="K481" s="82" t="str">
        <f t="shared" si="54"/>
        <v>Cali - Bogotá</v>
      </c>
      <c r="L481" s="82">
        <f t="shared" si="54"/>
        <v>2</v>
      </c>
    </row>
    <row r="482" spans="2:12" ht="21" thickBot="1" x14ac:dyDescent="0.35">
      <c r="B482" s="83" t="s">
        <v>183</v>
      </c>
      <c r="C482" s="83">
        <v>1</v>
      </c>
      <c r="D482" s="126"/>
      <c r="E482" s="123"/>
      <c r="F482" s="135"/>
      <c r="G482" s="126"/>
      <c r="H482" s="15" t="str">
        <f t="shared" si="53"/>
        <v>Bogotá - Cali</v>
      </c>
      <c r="J482" s="119"/>
      <c r="K482" s="82" t="str">
        <f t="shared" si="54"/>
        <v>Bogotá - Cali</v>
      </c>
      <c r="L482" s="82">
        <f t="shared" si="54"/>
        <v>1</v>
      </c>
    </row>
    <row r="483" spans="2:12" ht="21" thickBot="1" x14ac:dyDescent="0.35">
      <c r="B483" s="83" t="s">
        <v>492</v>
      </c>
      <c r="C483" s="83">
        <v>1</v>
      </c>
      <c r="D483" s="126"/>
      <c r="E483" s="123"/>
      <c r="F483" s="135"/>
      <c r="G483" s="126"/>
      <c r="H483" s="15" t="str">
        <f t="shared" si="53"/>
        <v>Bogotá Arauca</v>
      </c>
      <c r="J483" s="119"/>
      <c r="K483" s="82" t="str">
        <f t="shared" si="54"/>
        <v>Bogotá Arauca</v>
      </c>
      <c r="L483" s="82">
        <f t="shared" si="54"/>
        <v>1</v>
      </c>
    </row>
    <row r="484" spans="2:12" ht="21" thickBot="1" x14ac:dyDescent="0.35">
      <c r="B484" s="83" t="s">
        <v>310</v>
      </c>
      <c r="C484" s="91">
        <v>2</v>
      </c>
      <c r="D484" s="127"/>
      <c r="E484" s="124"/>
      <c r="F484" s="136"/>
      <c r="G484" s="127"/>
      <c r="H484" s="15" t="str">
        <f t="shared" si="53"/>
        <v xml:space="preserve">Neiva- Bogotá- </v>
      </c>
      <c r="J484" s="119"/>
      <c r="K484" s="82" t="str">
        <f>+B484</f>
        <v xml:space="preserve">Neiva- Bogotá- </v>
      </c>
      <c r="L484" s="82">
        <f>+C484</f>
        <v>2</v>
      </c>
    </row>
    <row r="485" spans="2:12" x14ac:dyDescent="0.3">
      <c r="B485" s="92"/>
      <c r="C485" s="82">
        <f>SUM(C469:C484)</f>
        <v>101</v>
      </c>
      <c r="J485" s="119"/>
      <c r="K485" s="27" t="s">
        <v>77</v>
      </c>
      <c r="L485" s="27">
        <f>SUM(L469:L484)</f>
        <v>101</v>
      </c>
    </row>
    <row r="486" spans="2:12" x14ac:dyDescent="0.3">
      <c r="B486" s="92"/>
      <c r="C486" s="87"/>
      <c r="K486" s="87"/>
      <c r="L486" s="87"/>
    </row>
    <row r="487" spans="2:12" ht="81" x14ac:dyDescent="0.3">
      <c r="B487" s="93" t="s">
        <v>59</v>
      </c>
      <c r="C487" s="94" t="s">
        <v>60</v>
      </c>
      <c r="D487" s="95" t="s">
        <v>61</v>
      </c>
      <c r="E487" s="96" t="s">
        <v>62</v>
      </c>
      <c r="F487" s="97" t="s">
        <v>63</v>
      </c>
      <c r="G487" s="98" t="s">
        <v>64</v>
      </c>
      <c r="J487" s="21" t="s">
        <v>65</v>
      </c>
      <c r="K487" s="27" t="str">
        <f>+B487</f>
        <v>RUTA</v>
      </c>
      <c r="L487" s="27" t="str">
        <f>+C487</f>
        <v>CANTIDAD DE TIQUETES</v>
      </c>
    </row>
    <row r="488" spans="2:12" ht="21" thickBot="1" x14ac:dyDescent="0.35">
      <c r="B488" s="88" t="s">
        <v>493</v>
      </c>
      <c r="C488" s="99">
        <v>100</v>
      </c>
      <c r="D488" s="120"/>
      <c r="E488" s="120"/>
      <c r="F488" s="120"/>
      <c r="G488" s="120"/>
      <c r="H488" s="100" t="str">
        <f t="shared" ref="H488:H492" si="55">+PROPER(B488)</f>
        <v xml:space="preserve">Riohacha  - Bogotá - Riohacha </v>
      </c>
      <c r="J488" s="119" t="s">
        <v>494</v>
      </c>
      <c r="K488" s="101" t="str">
        <f>+B488</f>
        <v xml:space="preserve">Riohacha  - Bogotá - Riohacha </v>
      </c>
      <c r="L488" s="101">
        <f>+C488</f>
        <v>100</v>
      </c>
    </row>
    <row r="489" spans="2:12" ht="21" thickBot="1" x14ac:dyDescent="0.35">
      <c r="B489" s="88" t="s">
        <v>495</v>
      </c>
      <c r="C489" s="102">
        <v>10</v>
      </c>
      <c r="D489" s="121"/>
      <c r="E489" s="121"/>
      <c r="F489" s="121"/>
      <c r="G489" s="121"/>
      <c r="H489" s="100" t="str">
        <f t="shared" si="55"/>
        <v>Riohacha  - Medellin - Riohacha</v>
      </c>
      <c r="J489" s="119"/>
      <c r="K489" s="103" t="str">
        <f t="shared" ref="K489:L492" si="56">+B489</f>
        <v>Riohacha  - Medellin - Riohacha</v>
      </c>
      <c r="L489" s="103">
        <f t="shared" si="56"/>
        <v>10</v>
      </c>
    </row>
    <row r="490" spans="2:12" ht="21" thickBot="1" x14ac:dyDescent="0.35">
      <c r="B490" s="88" t="s">
        <v>496</v>
      </c>
      <c r="C490" s="102">
        <v>10</v>
      </c>
      <c r="D490" s="121"/>
      <c r="E490" s="121"/>
      <c r="F490" s="121"/>
      <c r="G490" s="121"/>
      <c r="H490" s="100" t="str">
        <f t="shared" si="55"/>
        <v xml:space="preserve">Riohacha- Bucaramanga -Rohacha  </v>
      </c>
      <c r="J490" s="119"/>
      <c r="K490" s="103" t="str">
        <f t="shared" si="56"/>
        <v xml:space="preserve">Riohacha- Bucaramanga -Rohacha  </v>
      </c>
      <c r="L490" s="103">
        <f t="shared" si="56"/>
        <v>10</v>
      </c>
    </row>
    <row r="491" spans="2:12" ht="21" thickBot="1" x14ac:dyDescent="0.35">
      <c r="B491" s="88" t="s">
        <v>497</v>
      </c>
      <c r="C491" s="102">
        <v>5</v>
      </c>
      <c r="D491" s="121"/>
      <c r="E491" s="121"/>
      <c r="F491" s="121"/>
      <c r="G491" s="121"/>
      <c r="H491" s="100" t="str">
        <f t="shared" si="55"/>
        <v xml:space="preserve">Riohacha - Villavicencio - Riohacha  </v>
      </c>
      <c r="J491" s="119"/>
      <c r="K491" s="103" t="str">
        <f t="shared" si="56"/>
        <v xml:space="preserve">Riohacha - Villavicencio - Riohacha  </v>
      </c>
      <c r="L491" s="103">
        <f t="shared" si="56"/>
        <v>5</v>
      </c>
    </row>
    <row r="492" spans="2:12" ht="21" thickBot="1" x14ac:dyDescent="0.35">
      <c r="B492" s="88" t="s">
        <v>498</v>
      </c>
      <c r="C492" s="104">
        <v>5</v>
      </c>
      <c r="D492" s="105"/>
      <c r="E492" s="105"/>
      <c r="F492" s="105"/>
      <c r="G492" s="105"/>
      <c r="H492" s="100" t="str">
        <f t="shared" si="55"/>
        <v xml:space="preserve">Riohacha  - Cali - Riohacha </v>
      </c>
      <c r="J492" s="119"/>
      <c r="K492" s="103" t="str">
        <f t="shared" si="56"/>
        <v xml:space="preserve">Riohacha  - Cali - Riohacha </v>
      </c>
      <c r="L492" s="103">
        <f t="shared" si="56"/>
        <v>5</v>
      </c>
    </row>
    <row r="493" spans="2:12" x14ac:dyDescent="0.3">
      <c r="C493" s="82">
        <f>SUM(C488:C492)</f>
        <v>130</v>
      </c>
      <c r="J493" s="119"/>
      <c r="K493" s="27" t="s">
        <v>77</v>
      </c>
      <c r="L493" s="27">
        <f>SUM(L488:L492)</f>
        <v>130</v>
      </c>
    </row>
    <row r="494" spans="2:12" x14ac:dyDescent="0.3">
      <c r="C494" s="87"/>
      <c r="K494" s="106"/>
      <c r="L494" s="106"/>
    </row>
    <row r="495" spans="2:12" ht="81" x14ac:dyDescent="0.3">
      <c r="B495" s="18" t="s">
        <v>59</v>
      </c>
      <c r="C495" s="18" t="s">
        <v>60</v>
      </c>
      <c r="D495" s="95" t="s">
        <v>61</v>
      </c>
      <c r="E495" s="96" t="s">
        <v>62</v>
      </c>
      <c r="F495" s="97" t="s">
        <v>63</v>
      </c>
      <c r="G495" s="98" t="s">
        <v>64</v>
      </c>
      <c r="J495" s="21" t="s">
        <v>65</v>
      </c>
      <c r="K495" s="27" t="str">
        <f>+B495</f>
        <v>RUTA</v>
      </c>
      <c r="L495" s="27" t="str">
        <f>+C495</f>
        <v>CANTIDAD DE TIQUETES</v>
      </c>
    </row>
    <row r="496" spans="2:12" x14ac:dyDescent="0.3">
      <c r="B496" s="33" t="s">
        <v>499</v>
      </c>
      <c r="C496" s="107">
        <v>36</v>
      </c>
      <c r="D496" s="122"/>
      <c r="E496" s="122"/>
      <c r="F496" s="122"/>
      <c r="G496" s="122"/>
      <c r="H496" s="100" t="str">
        <f t="shared" ref="H496:H499" si="57">+PROPER(B496)</f>
        <v>Santamarta - Bogotá - Santamarta</v>
      </c>
      <c r="J496" s="119" t="s">
        <v>500</v>
      </c>
      <c r="K496" s="103" t="str">
        <f t="shared" ref="K496:L498" si="58">+B496</f>
        <v>Santamarta - Bogotá - Santamarta</v>
      </c>
      <c r="L496" s="103">
        <f t="shared" si="58"/>
        <v>36</v>
      </c>
    </row>
    <row r="497" spans="2:12" x14ac:dyDescent="0.3">
      <c r="B497" s="33" t="s">
        <v>501</v>
      </c>
      <c r="C497" s="107">
        <v>2</v>
      </c>
      <c r="D497" s="123"/>
      <c r="E497" s="123"/>
      <c r="F497" s="123"/>
      <c r="G497" s="123"/>
      <c r="H497" s="100" t="str">
        <f t="shared" si="57"/>
        <v>Santamarta - Medellin - Santamarta</v>
      </c>
      <c r="J497" s="119"/>
      <c r="K497" s="103" t="str">
        <f t="shared" si="58"/>
        <v>Santamarta - Medellin - Santamarta</v>
      </c>
      <c r="L497" s="103">
        <f t="shared" si="58"/>
        <v>2</v>
      </c>
    </row>
    <row r="498" spans="2:12" x14ac:dyDescent="0.3">
      <c r="B498" s="33" t="s">
        <v>502</v>
      </c>
      <c r="C498" s="107">
        <v>2</v>
      </c>
      <c r="D498" s="123"/>
      <c r="E498" s="123"/>
      <c r="F498" s="123"/>
      <c r="G498" s="123"/>
      <c r="H498" s="100" t="str">
        <f t="shared" si="57"/>
        <v>Santamarta - Armenia - Santamarta</v>
      </c>
      <c r="J498" s="119"/>
      <c r="K498" s="103" t="str">
        <f t="shared" si="58"/>
        <v>Santamarta - Armenia - Santamarta</v>
      </c>
      <c r="L498" s="103">
        <f t="shared" si="58"/>
        <v>2</v>
      </c>
    </row>
    <row r="499" spans="2:12" x14ac:dyDescent="0.3">
      <c r="B499" s="33" t="s">
        <v>503</v>
      </c>
      <c r="C499" s="107">
        <v>1</v>
      </c>
      <c r="D499" s="124"/>
      <c r="E499" s="124"/>
      <c r="F499" s="124"/>
      <c r="G499" s="124"/>
      <c r="H499" s="100" t="str">
        <f t="shared" si="57"/>
        <v xml:space="preserve">Santamarta - Bucaramanga- Santamarta  </v>
      </c>
      <c r="J499" s="119"/>
      <c r="K499" s="103" t="str">
        <f>+B499</f>
        <v xml:space="preserve">Santamarta - Bucaramanga- Santamarta  </v>
      </c>
      <c r="L499" s="103">
        <f>+C499</f>
        <v>1</v>
      </c>
    </row>
    <row r="500" spans="2:12" x14ac:dyDescent="0.3">
      <c r="C500" s="32">
        <f>SUM(C496:C499)</f>
        <v>41</v>
      </c>
      <c r="J500" s="119"/>
      <c r="K500" s="27" t="s">
        <v>77</v>
      </c>
      <c r="L500" s="27">
        <f>SUM(L496:L499)</f>
        <v>41</v>
      </c>
    </row>
    <row r="501" spans="2:12" x14ac:dyDescent="0.3">
      <c r="C501" s="35"/>
      <c r="K501" s="106"/>
      <c r="L501" s="106"/>
    </row>
    <row r="502" spans="2:12" ht="40.5" x14ac:dyDescent="0.3">
      <c r="B502" s="108" t="s">
        <v>59</v>
      </c>
      <c r="C502" s="18" t="s">
        <v>60</v>
      </c>
      <c r="J502" s="21" t="s">
        <v>65</v>
      </c>
      <c r="K502" s="27" t="str">
        <f>+B502</f>
        <v>RUTA</v>
      </c>
      <c r="L502" s="27" t="str">
        <f>+C502</f>
        <v>CANTIDAD DE TIQUETES</v>
      </c>
    </row>
    <row r="503" spans="2:12" x14ac:dyDescent="0.3">
      <c r="B503" s="32" t="s">
        <v>504</v>
      </c>
      <c r="C503" s="109">
        <v>72</v>
      </c>
      <c r="H503" s="32" t="s">
        <v>505</v>
      </c>
      <c r="J503" s="119" t="s">
        <v>506</v>
      </c>
      <c r="K503" s="103" t="str">
        <f t="shared" ref="K503:L534" si="59">+B503</f>
        <v>Pasto - Cali</v>
      </c>
      <c r="L503" s="103">
        <f t="shared" si="59"/>
        <v>72</v>
      </c>
    </row>
    <row r="504" spans="2:12" x14ac:dyDescent="0.3">
      <c r="B504" s="32" t="s">
        <v>160</v>
      </c>
      <c r="C504" s="23">
        <v>72</v>
      </c>
      <c r="H504" s="32" t="s">
        <v>425</v>
      </c>
      <c r="J504" s="119"/>
      <c r="K504" s="103" t="str">
        <f t="shared" si="59"/>
        <v>Cali - Pasto</v>
      </c>
      <c r="L504" s="103">
        <f t="shared" si="59"/>
        <v>72</v>
      </c>
    </row>
    <row r="505" spans="2:12" x14ac:dyDescent="0.3">
      <c r="B505" s="32" t="s">
        <v>103</v>
      </c>
      <c r="C505" s="23">
        <v>180</v>
      </c>
      <c r="H505" s="32" t="s">
        <v>505</v>
      </c>
      <c r="J505" s="119"/>
      <c r="K505" s="103" t="str">
        <f t="shared" si="59"/>
        <v>Pasto - Bogotá</v>
      </c>
      <c r="L505" s="103">
        <f t="shared" si="59"/>
        <v>180</v>
      </c>
    </row>
    <row r="506" spans="2:12" x14ac:dyDescent="0.3">
      <c r="B506" s="32" t="s">
        <v>102</v>
      </c>
      <c r="C506" s="23">
        <v>180</v>
      </c>
      <c r="H506" s="32" t="s">
        <v>416</v>
      </c>
      <c r="J506" s="119"/>
      <c r="K506" s="103" t="str">
        <f t="shared" si="59"/>
        <v>Bogotá - Pasto</v>
      </c>
      <c r="L506" s="103">
        <f t="shared" si="59"/>
        <v>180</v>
      </c>
    </row>
    <row r="507" spans="2:12" x14ac:dyDescent="0.3">
      <c r="B507" s="32" t="s">
        <v>507</v>
      </c>
      <c r="C507" s="23">
        <v>6</v>
      </c>
      <c r="H507" s="32" t="s">
        <v>505</v>
      </c>
      <c r="J507" s="119"/>
      <c r="K507" s="103" t="str">
        <f t="shared" si="59"/>
        <v>Pasto - Manizalez</v>
      </c>
      <c r="L507" s="103">
        <f t="shared" si="59"/>
        <v>6</v>
      </c>
    </row>
    <row r="508" spans="2:12" x14ac:dyDescent="0.3">
      <c r="B508" s="32" t="s">
        <v>508</v>
      </c>
      <c r="C508" s="23">
        <v>6</v>
      </c>
      <c r="H508" s="32" t="s">
        <v>412</v>
      </c>
      <c r="J508" s="119"/>
      <c r="K508" s="103" t="str">
        <f t="shared" si="59"/>
        <v>Manizales - Pasto</v>
      </c>
      <c r="L508" s="103">
        <f t="shared" si="59"/>
        <v>6</v>
      </c>
    </row>
    <row r="509" spans="2:12" x14ac:dyDescent="0.3">
      <c r="B509" s="32" t="s">
        <v>509</v>
      </c>
      <c r="C509" s="23">
        <v>36</v>
      </c>
      <c r="H509" s="32" t="s">
        <v>505</v>
      </c>
      <c r="J509" s="119"/>
      <c r="K509" s="103" t="str">
        <f t="shared" si="59"/>
        <v>Pasto - Tumaco</v>
      </c>
      <c r="L509" s="103">
        <f t="shared" si="59"/>
        <v>36</v>
      </c>
    </row>
    <row r="510" spans="2:12" x14ac:dyDescent="0.3">
      <c r="B510" s="32" t="s">
        <v>510</v>
      </c>
      <c r="C510" s="23">
        <v>36</v>
      </c>
      <c r="H510" s="32" t="s">
        <v>511</v>
      </c>
      <c r="J510" s="119"/>
      <c r="K510" s="103" t="str">
        <f t="shared" si="59"/>
        <v>Tumaco - Pasto</v>
      </c>
      <c r="L510" s="103">
        <f t="shared" si="59"/>
        <v>36</v>
      </c>
    </row>
    <row r="511" spans="2:12" x14ac:dyDescent="0.3">
      <c r="B511" s="32" t="s">
        <v>512</v>
      </c>
      <c r="C511" s="23">
        <v>4</v>
      </c>
      <c r="H511" s="32" t="s">
        <v>505</v>
      </c>
      <c r="J511" s="119"/>
      <c r="K511" s="103" t="str">
        <f t="shared" si="59"/>
        <v>Pasto - Valledupar</v>
      </c>
      <c r="L511" s="103">
        <f t="shared" si="59"/>
        <v>4</v>
      </c>
    </row>
    <row r="512" spans="2:12" x14ac:dyDescent="0.3">
      <c r="B512" s="32" t="s">
        <v>513</v>
      </c>
      <c r="C512" s="23">
        <v>4</v>
      </c>
      <c r="H512" s="32" t="s">
        <v>514</v>
      </c>
      <c r="J512" s="119"/>
      <c r="K512" s="103" t="str">
        <f t="shared" si="59"/>
        <v>Valledupar - Pasto</v>
      </c>
      <c r="L512" s="103">
        <f t="shared" si="59"/>
        <v>4</v>
      </c>
    </row>
    <row r="513" spans="2:12" x14ac:dyDescent="0.3">
      <c r="B513" s="32" t="s">
        <v>515</v>
      </c>
      <c r="C513" s="23">
        <v>62</v>
      </c>
      <c r="H513" s="32" t="s">
        <v>511</v>
      </c>
      <c r="J513" s="119"/>
      <c r="K513" s="103" t="str">
        <f t="shared" si="59"/>
        <v>Tumaco - Cali</v>
      </c>
      <c r="L513" s="103">
        <f t="shared" si="59"/>
        <v>62</v>
      </c>
    </row>
    <row r="514" spans="2:12" x14ac:dyDescent="0.3">
      <c r="B514" s="32" t="s">
        <v>158</v>
      </c>
      <c r="C514" s="23">
        <v>62</v>
      </c>
      <c r="H514" s="32" t="s">
        <v>425</v>
      </c>
      <c r="J514" s="119"/>
      <c r="K514" s="103" t="str">
        <f t="shared" si="59"/>
        <v>Cali - Tumaco</v>
      </c>
      <c r="L514" s="103">
        <f t="shared" si="59"/>
        <v>62</v>
      </c>
    </row>
    <row r="515" spans="2:12" x14ac:dyDescent="0.3">
      <c r="B515" s="32" t="s">
        <v>516</v>
      </c>
      <c r="C515" s="23">
        <v>36</v>
      </c>
      <c r="H515" s="32" t="s">
        <v>505</v>
      </c>
      <c r="J515" s="119"/>
      <c r="K515" s="103" t="str">
        <f t="shared" si="59"/>
        <v>Pasto - Medellin</v>
      </c>
      <c r="L515" s="103">
        <f t="shared" si="59"/>
        <v>36</v>
      </c>
    </row>
    <row r="516" spans="2:12" x14ac:dyDescent="0.3">
      <c r="B516" s="32" t="s">
        <v>517</v>
      </c>
      <c r="C516" s="23">
        <v>36</v>
      </c>
      <c r="H516" s="32" t="s">
        <v>395</v>
      </c>
      <c r="J516" s="119"/>
      <c r="K516" s="103" t="str">
        <f t="shared" si="59"/>
        <v>Medellin - Pasto</v>
      </c>
      <c r="L516" s="103">
        <f t="shared" si="59"/>
        <v>36</v>
      </c>
    </row>
    <row r="517" spans="2:12" x14ac:dyDescent="0.3">
      <c r="B517" s="32" t="s">
        <v>518</v>
      </c>
      <c r="C517" s="23">
        <v>36</v>
      </c>
      <c r="H517" s="32" t="s">
        <v>505</v>
      </c>
      <c r="J517" s="119"/>
      <c r="K517" s="103" t="str">
        <f t="shared" si="59"/>
        <v>Pasto - Armenia</v>
      </c>
      <c r="L517" s="103">
        <f t="shared" si="59"/>
        <v>36</v>
      </c>
    </row>
    <row r="518" spans="2:12" x14ac:dyDescent="0.3">
      <c r="B518" s="32" t="s">
        <v>519</v>
      </c>
      <c r="C518" s="23">
        <v>36</v>
      </c>
      <c r="H518" s="32" t="s">
        <v>520</v>
      </c>
      <c r="J518" s="119"/>
      <c r="K518" s="103" t="str">
        <f t="shared" si="59"/>
        <v>Armenia - Pasto</v>
      </c>
      <c r="L518" s="103">
        <f t="shared" si="59"/>
        <v>36</v>
      </c>
    </row>
    <row r="519" spans="2:12" x14ac:dyDescent="0.3">
      <c r="B519" s="32" t="s">
        <v>521</v>
      </c>
      <c r="C519" s="23">
        <v>4</v>
      </c>
      <c r="H519" s="32" t="s">
        <v>505</v>
      </c>
      <c r="J519" s="119"/>
      <c r="K519" s="103" t="str">
        <f t="shared" si="59"/>
        <v>Pasto - Neiva</v>
      </c>
      <c r="L519" s="103">
        <f t="shared" si="59"/>
        <v>4</v>
      </c>
    </row>
    <row r="520" spans="2:12" x14ac:dyDescent="0.3">
      <c r="B520" s="32" t="s">
        <v>522</v>
      </c>
      <c r="C520" s="23">
        <v>4</v>
      </c>
      <c r="H520" s="32" t="s">
        <v>523</v>
      </c>
      <c r="J520" s="119"/>
      <c r="K520" s="103" t="str">
        <f t="shared" si="59"/>
        <v>Neiva - Pasto</v>
      </c>
      <c r="L520" s="103">
        <f t="shared" si="59"/>
        <v>4</v>
      </c>
    </row>
    <row r="521" spans="2:12" x14ac:dyDescent="0.3">
      <c r="B521" s="32" t="s">
        <v>524</v>
      </c>
      <c r="C521" s="23">
        <v>4</v>
      </c>
      <c r="H521" s="32" t="s">
        <v>505</v>
      </c>
      <c r="J521" s="119"/>
      <c r="K521" s="103" t="str">
        <f t="shared" si="59"/>
        <v>Pasto - Ibague</v>
      </c>
      <c r="L521" s="103">
        <f t="shared" si="59"/>
        <v>4</v>
      </c>
    </row>
    <row r="522" spans="2:12" x14ac:dyDescent="0.3">
      <c r="B522" s="32" t="s">
        <v>525</v>
      </c>
      <c r="C522" s="23">
        <v>4</v>
      </c>
      <c r="H522" s="32" t="s">
        <v>526</v>
      </c>
      <c r="J522" s="119"/>
      <c r="K522" s="103" t="str">
        <f t="shared" si="59"/>
        <v>Ibague - Pasto</v>
      </c>
      <c r="L522" s="103">
        <f t="shared" si="59"/>
        <v>4</v>
      </c>
    </row>
    <row r="523" spans="2:12" x14ac:dyDescent="0.3">
      <c r="B523" s="32" t="s">
        <v>527</v>
      </c>
      <c r="C523" s="23">
        <v>4</v>
      </c>
      <c r="H523" s="32" t="s">
        <v>505</v>
      </c>
      <c r="J523" s="119"/>
      <c r="K523" s="103" t="str">
        <f t="shared" si="59"/>
        <v>Pasto - Villavicencio</v>
      </c>
      <c r="L523" s="103">
        <f t="shared" si="59"/>
        <v>4</v>
      </c>
    </row>
    <row r="524" spans="2:12" x14ac:dyDescent="0.3">
      <c r="B524" s="32" t="s">
        <v>528</v>
      </c>
      <c r="C524" s="23">
        <v>4</v>
      </c>
      <c r="H524" s="32" t="s">
        <v>529</v>
      </c>
      <c r="J524" s="119"/>
      <c r="K524" s="103" t="str">
        <f t="shared" si="59"/>
        <v>Villavicencio - Pasto</v>
      </c>
      <c r="L524" s="103">
        <f t="shared" si="59"/>
        <v>4</v>
      </c>
    </row>
    <row r="525" spans="2:12" x14ac:dyDescent="0.3">
      <c r="B525" s="32" t="s">
        <v>530</v>
      </c>
      <c r="C525" s="23">
        <v>20</v>
      </c>
      <c r="H525" s="32" t="s">
        <v>505</v>
      </c>
      <c r="J525" s="119"/>
      <c r="K525" s="103" t="str">
        <f t="shared" si="59"/>
        <v>Pasto - Cartagena</v>
      </c>
      <c r="L525" s="103">
        <f t="shared" si="59"/>
        <v>20</v>
      </c>
    </row>
    <row r="526" spans="2:12" x14ac:dyDescent="0.3">
      <c r="B526" s="32" t="s">
        <v>531</v>
      </c>
      <c r="C526" s="23">
        <v>20</v>
      </c>
      <c r="H526" s="32" t="s">
        <v>419</v>
      </c>
      <c r="J526" s="119"/>
      <c r="K526" s="103" t="str">
        <f t="shared" si="59"/>
        <v>Cartagena - Pasto</v>
      </c>
      <c r="L526" s="103">
        <f t="shared" si="59"/>
        <v>20</v>
      </c>
    </row>
    <row r="527" spans="2:12" x14ac:dyDescent="0.3">
      <c r="B527" s="32" t="s">
        <v>532</v>
      </c>
      <c r="C527" s="23">
        <v>4</v>
      </c>
      <c r="H527" s="32" t="s">
        <v>505</v>
      </c>
      <c r="J527" s="119"/>
      <c r="K527" s="103" t="str">
        <f t="shared" si="59"/>
        <v>Pasto - Bucaramanga</v>
      </c>
      <c r="L527" s="103">
        <f t="shared" si="59"/>
        <v>4</v>
      </c>
    </row>
    <row r="528" spans="2:12" x14ac:dyDescent="0.3">
      <c r="B528" s="32" t="s">
        <v>533</v>
      </c>
      <c r="C528" s="23">
        <v>4</v>
      </c>
      <c r="H528" s="32" t="s">
        <v>534</v>
      </c>
      <c r="J528" s="119"/>
      <c r="K528" s="103" t="str">
        <f t="shared" si="59"/>
        <v>Bucaramanga - Pasto</v>
      </c>
      <c r="L528" s="103">
        <f t="shared" si="59"/>
        <v>4</v>
      </c>
    </row>
    <row r="529" spans="2:12" x14ac:dyDescent="0.3">
      <c r="B529" s="32" t="s">
        <v>535</v>
      </c>
      <c r="C529" s="23">
        <v>4</v>
      </c>
      <c r="H529" s="32" t="s">
        <v>505</v>
      </c>
      <c r="J529" s="119"/>
      <c r="K529" s="103" t="str">
        <f t="shared" si="59"/>
        <v>Pasto - Riohacha</v>
      </c>
      <c r="L529" s="103">
        <f t="shared" si="59"/>
        <v>4</v>
      </c>
    </row>
    <row r="530" spans="2:12" x14ac:dyDescent="0.3">
      <c r="B530" s="32" t="s">
        <v>536</v>
      </c>
      <c r="C530" s="23">
        <v>4</v>
      </c>
      <c r="H530" s="32" t="s">
        <v>537</v>
      </c>
      <c r="J530" s="119"/>
      <c r="K530" s="103" t="str">
        <f t="shared" si="59"/>
        <v>Riohacha - Pasto</v>
      </c>
      <c r="L530" s="103">
        <f t="shared" si="59"/>
        <v>4</v>
      </c>
    </row>
    <row r="531" spans="2:12" x14ac:dyDescent="0.3">
      <c r="B531" s="32" t="s">
        <v>538</v>
      </c>
      <c r="C531" s="23">
        <v>16</v>
      </c>
      <c r="H531" s="32" t="s">
        <v>511</v>
      </c>
      <c r="J531" s="119"/>
      <c r="K531" s="103" t="str">
        <f t="shared" si="59"/>
        <v>Tumaco - Medellin</v>
      </c>
      <c r="L531" s="103">
        <f t="shared" si="59"/>
        <v>16</v>
      </c>
    </row>
    <row r="532" spans="2:12" x14ac:dyDescent="0.3">
      <c r="B532" s="32" t="s">
        <v>539</v>
      </c>
      <c r="C532" s="23">
        <v>16</v>
      </c>
      <c r="H532" s="32" t="s">
        <v>395</v>
      </c>
      <c r="J532" s="119"/>
      <c r="K532" s="103" t="str">
        <f t="shared" si="59"/>
        <v>Medellin - Tumaco</v>
      </c>
      <c r="L532" s="103">
        <f t="shared" si="59"/>
        <v>16</v>
      </c>
    </row>
    <row r="533" spans="2:12" x14ac:dyDescent="0.3">
      <c r="B533" s="32" t="s">
        <v>540</v>
      </c>
      <c r="C533" s="23">
        <v>36</v>
      </c>
      <c r="H533" s="32" t="s">
        <v>511</v>
      </c>
      <c r="J533" s="119"/>
      <c r="K533" s="103" t="str">
        <f t="shared" si="59"/>
        <v>Tumaco - Bogotá</v>
      </c>
      <c r="L533" s="103">
        <f t="shared" si="59"/>
        <v>36</v>
      </c>
    </row>
    <row r="534" spans="2:12" x14ac:dyDescent="0.3">
      <c r="B534" s="32" t="s">
        <v>541</v>
      </c>
      <c r="C534" s="23">
        <v>36</v>
      </c>
      <c r="H534" s="32" t="s">
        <v>416</v>
      </c>
      <c r="J534" s="119"/>
      <c r="K534" s="103" t="str">
        <f t="shared" si="59"/>
        <v>Bogotá - Tumaco</v>
      </c>
      <c r="L534" s="103">
        <f t="shared" si="59"/>
        <v>36</v>
      </c>
    </row>
    <row r="535" spans="2:12" x14ac:dyDescent="0.3">
      <c r="C535" s="23">
        <f>SUM(C503:C534)</f>
        <v>1048</v>
      </c>
      <c r="J535" s="119"/>
      <c r="K535" s="110" t="s">
        <v>77</v>
      </c>
      <c r="L535" s="110">
        <f>SUM(L503:L534)</f>
        <v>1048</v>
      </c>
    </row>
  </sheetData>
  <mergeCells count="153">
    <mergeCell ref="B1:G3"/>
    <mergeCell ref="J3:L3"/>
    <mergeCell ref="D6:D12"/>
    <mergeCell ref="E6:E12"/>
    <mergeCell ref="F6:F12"/>
    <mergeCell ref="G6:G12"/>
    <mergeCell ref="J6:J13"/>
    <mergeCell ref="D16:D28"/>
    <mergeCell ref="E16:E28"/>
    <mergeCell ref="F16:F28"/>
    <mergeCell ref="G16:G28"/>
    <mergeCell ref="J16:J29"/>
    <mergeCell ref="D32:D41"/>
    <mergeCell ref="E32:E41"/>
    <mergeCell ref="F32:F41"/>
    <mergeCell ref="G32:G41"/>
    <mergeCell ref="J32:J42"/>
    <mergeCell ref="D45:D66"/>
    <mergeCell ref="E45:E66"/>
    <mergeCell ref="F45:F66"/>
    <mergeCell ref="G45:G66"/>
    <mergeCell ref="J45:J67"/>
    <mergeCell ref="D70:D79"/>
    <mergeCell ref="E70:E79"/>
    <mergeCell ref="F70:F79"/>
    <mergeCell ref="G70:G79"/>
    <mergeCell ref="J70:J80"/>
    <mergeCell ref="D83:D89"/>
    <mergeCell ref="E83:E89"/>
    <mergeCell ref="F83:F89"/>
    <mergeCell ref="G83:G89"/>
    <mergeCell ref="J83:J90"/>
    <mergeCell ref="D93:D103"/>
    <mergeCell ref="E93:E103"/>
    <mergeCell ref="F93:F103"/>
    <mergeCell ref="G93:G103"/>
    <mergeCell ref="J93:J104"/>
    <mergeCell ref="D107:D114"/>
    <mergeCell ref="E107:E114"/>
    <mergeCell ref="F107:F114"/>
    <mergeCell ref="G107:G114"/>
    <mergeCell ref="J107:J115"/>
    <mergeCell ref="D118:D140"/>
    <mergeCell ref="E118:E140"/>
    <mergeCell ref="F118:F140"/>
    <mergeCell ref="G118:G140"/>
    <mergeCell ref="J118:J141"/>
    <mergeCell ref="D144:D173"/>
    <mergeCell ref="E144:E173"/>
    <mergeCell ref="F144:F173"/>
    <mergeCell ref="G144:G173"/>
    <mergeCell ref="J144:J174"/>
    <mergeCell ref="D177:D183"/>
    <mergeCell ref="E177:E183"/>
    <mergeCell ref="F177:F183"/>
    <mergeCell ref="G177:G183"/>
    <mergeCell ref="J177:J184"/>
    <mergeCell ref="J187:J195"/>
    <mergeCell ref="D188:D194"/>
    <mergeCell ref="E188:E194"/>
    <mergeCell ref="F188:F194"/>
    <mergeCell ref="G188:G194"/>
    <mergeCell ref="D198:D216"/>
    <mergeCell ref="E198:E216"/>
    <mergeCell ref="F198:F216"/>
    <mergeCell ref="G198:G216"/>
    <mergeCell ref="J198:J217"/>
    <mergeCell ref="D220:D253"/>
    <mergeCell ref="E220:E253"/>
    <mergeCell ref="F220:F253"/>
    <mergeCell ref="G220:G253"/>
    <mergeCell ref="J220:J254"/>
    <mergeCell ref="D257:D268"/>
    <mergeCell ref="E257:E268"/>
    <mergeCell ref="F257:F268"/>
    <mergeCell ref="G257:G268"/>
    <mergeCell ref="J257:J269"/>
    <mergeCell ref="D272:D281"/>
    <mergeCell ref="E272:E281"/>
    <mergeCell ref="F272:F281"/>
    <mergeCell ref="G272:G281"/>
    <mergeCell ref="J272:J282"/>
    <mergeCell ref="D285:D295"/>
    <mergeCell ref="E285:E295"/>
    <mergeCell ref="F285:F295"/>
    <mergeCell ref="G285:G295"/>
    <mergeCell ref="J285:J296"/>
    <mergeCell ref="D299:D306"/>
    <mergeCell ref="E299:E306"/>
    <mergeCell ref="F299:F306"/>
    <mergeCell ref="G299:G306"/>
    <mergeCell ref="J299:J307"/>
    <mergeCell ref="D310:D326"/>
    <mergeCell ref="E310:E326"/>
    <mergeCell ref="F310:F326"/>
    <mergeCell ref="G310:G326"/>
    <mergeCell ref="J310:J327"/>
    <mergeCell ref="D330:D341"/>
    <mergeCell ref="E330:E341"/>
    <mergeCell ref="F330:F341"/>
    <mergeCell ref="G330:G341"/>
    <mergeCell ref="J330:J342"/>
    <mergeCell ref="D345:D363"/>
    <mergeCell ref="E345:E363"/>
    <mergeCell ref="F345:F363"/>
    <mergeCell ref="G345:G363"/>
    <mergeCell ref="J345:J364"/>
    <mergeCell ref="D367:D403"/>
    <mergeCell ref="E367:E403"/>
    <mergeCell ref="F367:F403"/>
    <mergeCell ref="G367:G403"/>
    <mergeCell ref="J367:J404"/>
    <mergeCell ref="D407:D418"/>
    <mergeCell ref="E407:E418"/>
    <mergeCell ref="F407:F418"/>
    <mergeCell ref="G407:G418"/>
    <mergeCell ref="J407:J419"/>
    <mergeCell ref="D422:D431"/>
    <mergeCell ref="E422:E431"/>
    <mergeCell ref="F422:F431"/>
    <mergeCell ref="G422:G431"/>
    <mergeCell ref="J422:J432"/>
    <mergeCell ref="D436:D445"/>
    <mergeCell ref="E436:E445"/>
    <mergeCell ref="F436:F445"/>
    <mergeCell ref="G436:G445"/>
    <mergeCell ref="J436:J446"/>
    <mergeCell ref="D449:D454"/>
    <mergeCell ref="E449:E454"/>
    <mergeCell ref="F449:F454"/>
    <mergeCell ref="G449:G454"/>
    <mergeCell ref="J449:J455"/>
    <mergeCell ref="D458:D465"/>
    <mergeCell ref="E458:E465"/>
    <mergeCell ref="F458:F465"/>
    <mergeCell ref="G458:G465"/>
    <mergeCell ref="J458:J466"/>
    <mergeCell ref="D469:D484"/>
    <mergeCell ref="E469:E484"/>
    <mergeCell ref="F469:F484"/>
    <mergeCell ref="G469:G484"/>
    <mergeCell ref="J469:J485"/>
    <mergeCell ref="J503:J535"/>
    <mergeCell ref="D488:D491"/>
    <mergeCell ref="E488:E491"/>
    <mergeCell ref="F488:F491"/>
    <mergeCell ref="G488:G491"/>
    <mergeCell ref="J488:J493"/>
    <mergeCell ref="D496:D499"/>
    <mergeCell ref="E496:E499"/>
    <mergeCell ref="F496:F499"/>
    <mergeCell ref="G496:G499"/>
    <mergeCell ref="J496:J500"/>
  </mergeCells>
  <conditionalFormatting sqref="B32">
    <cfRule type="duplicateValues" dxfId="1" priority="1"/>
    <cfRule type="duplicateValues" dxfId="0" priority="2"/>
  </conditionalFormatting>
  <pageMargins left="0.70866141732283472" right="0.70866141732283472" top="0.74803149606299213" bottom="0.74803149606299213" header="0.31496062992125984" footer="0.31496062992125984"/>
  <pageSetup scale="42" fitToHeight="8" orientation="portrait" horizontalDpi="4294967295" verticalDpi="4294967295" r:id="rId1"/>
  <rowBreaks count="6" manualBreakCount="6">
    <brk id="67" max="16383" man="1"/>
    <brk id="114" max="16383" man="1"/>
    <brk id="174" max="16383" man="1"/>
    <brk id="282" max="16383" man="1"/>
    <brk id="342" max="16383" man="1"/>
    <brk id="40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5"/>
  <sheetViews>
    <sheetView topLeftCell="A14" workbookViewId="0">
      <selection activeCell="G14" sqref="G14"/>
    </sheetView>
  </sheetViews>
  <sheetFormatPr baseColWidth="10" defaultRowHeight="15" x14ac:dyDescent="0.25"/>
  <cols>
    <col min="1" max="1" width="46.28515625" customWidth="1"/>
    <col min="2" max="2" width="7" bestFit="1" customWidth="1"/>
    <col min="3" max="3" width="7.85546875" customWidth="1"/>
    <col min="4" max="4" width="7.5703125" customWidth="1"/>
    <col min="5" max="6" width="6.140625" customWidth="1"/>
    <col min="7" max="7" width="7.140625" customWidth="1"/>
    <col min="8" max="8" width="6.28515625" customWidth="1"/>
    <col min="9" max="9" width="8" customWidth="1"/>
    <col min="11" max="11" width="8.42578125" customWidth="1"/>
  </cols>
  <sheetData>
    <row r="2" spans="1:14" x14ac:dyDescent="0.25">
      <c r="A2" s="157" t="s">
        <v>735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</row>
    <row r="4" spans="1:14" x14ac:dyDescent="0.25">
      <c r="A4" s="111" t="s">
        <v>542</v>
      </c>
      <c r="B4" s="111" t="s">
        <v>733</v>
      </c>
      <c r="C4" s="111" t="s">
        <v>543</v>
      </c>
      <c r="D4" s="111" t="s">
        <v>544</v>
      </c>
      <c r="E4" s="111" t="s">
        <v>545</v>
      </c>
      <c r="F4" s="111" t="s">
        <v>546</v>
      </c>
      <c r="G4" s="111" t="s">
        <v>547</v>
      </c>
      <c r="H4" s="111" t="s">
        <v>548</v>
      </c>
      <c r="I4" s="111" t="s">
        <v>549</v>
      </c>
      <c r="J4" s="111" t="s">
        <v>550</v>
      </c>
      <c r="K4" s="111" t="s">
        <v>551</v>
      </c>
      <c r="L4" s="111" t="s">
        <v>552</v>
      </c>
      <c r="M4" s="111" t="s">
        <v>734</v>
      </c>
      <c r="N4" s="111" t="s">
        <v>553</v>
      </c>
    </row>
    <row r="5" spans="1:14" x14ac:dyDescent="0.25">
      <c r="A5" s="112" t="s">
        <v>554</v>
      </c>
      <c r="B5" s="112"/>
      <c r="C5" s="112"/>
      <c r="D5" s="112">
        <v>1</v>
      </c>
      <c r="E5" s="112"/>
      <c r="F5" s="112"/>
      <c r="G5" s="112">
        <v>1</v>
      </c>
      <c r="H5" s="112"/>
      <c r="I5" s="112"/>
      <c r="J5" s="112"/>
      <c r="K5" s="112"/>
      <c r="L5" s="112"/>
      <c r="M5" s="112"/>
      <c r="N5" s="112">
        <f>+B5+C5+D5+E5+F5+G5+H5+I5+J5+K5+L5+M5</f>
        <v>2</v>
      </c>
    </row>
    <row r="6" spans="1:14" x14ac:dyDescent="0.25">
      <c r="A6" s="112" t="s">
        <v>555</v>
      </c>
      <c r="B6" s="112"/>
      <c r="C6" s="112">
        <v>3</v>
      </c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>
        <f t="shared" ref="N6:N69" si="0">+B6+C6+D6+E6+F6+G6+H6+I6+J6+K6+L6+M6</f>
        <v>3</v>
      </c>
    </row>
    <row r="7" spans="1:14" x14ac:dyDescent="0.25">
      <c r="A7" s="112" t="s">
        <v>556</v>
      </c>
      <c r="B7" s="112"/>
      <c r="C7" s="112"/>
      <c r="D7" s="112"/>
      <c r="E7" s="112">
        <v>1</v>
      </c>
      <c r="F7" s="112">
        <v>2</v>
      </c>
      <c r="G7" s="112"/>
      <c r="H7" s="112"/>
      <c r="I7" s="112"/>
      <c r="J7" s="112"/>
      <c r="K7" s="112"/>
      <c r="L7" s="112"/>
      <c r="M7" s="112"/>
      <c r="N7" s="112">
        <f t="shared" si="0"/>
        <v>3</v>
      </c>
    </row>
    <row r="8" spans="1:14" x14ac:dyDescent="0.25">
      <c r="A8" s="112" t="s">
        <v>557</v>
      </c>
      <c r="B8" s="112">
        <v>1</v>
      </c>
      <c r="C8" s="112"/>
      <c r="D8" s="112"/>
      <c r="E8" s="112"/>
      <c r="F8" s="112"/>
      <c r="G8" s="112"/>
      <c r="H8" s="112"/>
      <c r="I8" s="112"/>
      <c r="J8" s="112">
        <v>1</v>
      </c>
      <c r="K8" s="112">
        <v>1</v>
      </c>
      <c r="L8" s="112"/>
      <c r="M8" s="112"/>
      <c r="N8" s="112">
        <f t="shared" si="0"/>
        <v>3</v>
      </c>
    </row>
    <row r="9" spans="1:14" x14ac:dyDescent="0.25">
      <c r="A9" s="112" t="s">
        <v>558</v>
      </c>
      <c r="B9" s="112"/>
      <c r="C9" s="112"/>
      <c r="D9" s="112">
        <v>1</v>
      </c>
      <c r="E9" s="112"/>
      <c r="F9" s="112"/>
      <c r="G9" s="112"/>
      <c r="H9" s="112"/>
      <c r="I9" s="112"/>
      <c r="J9" s="112"/>
      <c r="K9" s="112"/>
      <c r="L9" s="112"/>
      <c r="M9" s="112"/>
      <c r="N9" s="112">
        <f t="shared" si="0"/>
        <v>1</v>
      </c>
    </row>
    <row r="10" spans="1:14" x14ac:dyDescent="0.25">
      <c r="A10" s="112" t="s">
        <v>559</v>
      </c>
      <c r="B10" s="112"/>
      <c r="C10" s="112">
        <v>2</v>
      </c>
      <c r="D10" s="112">
        <v>6</v>
      </c>
      <c r="E10" s="112">
        <v>2</v>
      </c>
      <c r="F10" s="112">
        <v>2</v>
      </c>
      <c r="G10" s="112"/>
      <c r="H10" s="112">
        <v>1</v>
      </c>
      <c r="I10" s="112"/>
      <c r="J10" s="112"/>
      <c r="K10" s="112">
        <v>3</v>
      </c>
      <c r="L10" s="112">
        <v>5</v>
      </c>
      <c r="M10" s="112">
        <v>1</v>
      </c>
      <c r="N10" s="112">
        <f t="shared" si="0"/>
        <v>22</v>
      </c>
    </row>
    <row r="11" spans="1:14" x14ac:dyDescent="0.25">
      <c r="A11" s="112" t="s">
        <v>560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>
        <v>1</v>
      </c>
      <c r="L11" s="112"/>
      <c r="M11" s="112"/>
      <c r="N11" s="112">
        <f t="shared" si="0"/>
        <v>1</v>
      </c>
    </row>
    <row r="12" spans="1:14" x14ac:dyDescent="0.25">
      <c r="A12" s="112" t="s">
        <v>561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>
        <v>1</v>
      </c>
      <c r="L12" s="112"/>
      <c r="M12" s="112"/>
      <c r="N12" s="112">
        <f t="shared" si="0"/>
        <v>1</v>
      </c>
    </row>
    <row r="13" spans="1:14" x14ac:dyDescent="0.25">
      <c r="A13" s="112" t="s">
        <v>562</v>
      </c>
      <c r="B13" s="112"/>
      <c r="C13" s="112"/>
      <c r="D13" s="112"/>
      <c r="E13" s="112"/>
      <c r="F13" s="112"/>
      <c r="G13" s="112">
        <v>1</v>
      </c>
      <c r="H13" s="112"/>
      <c r="I13" s="112"/>
      <c r="J13" s="112"/>
      <c r="K13" s="112"/>
      <c r="L13" s="112"/>
      <c r="M13" s="112"/>
      <c r="N13" s="112">
        <f t="shared" si="0"/>
        <v>1</v>
      </c>
    </row>
    <row r="14" spans="1:14" x14ac:dyDescent="0.25">
      <c r="A14" s="112" t="s">
        <v>563</v>
      </c>
      <c r="B14" s="112"/>
      <c r="C14" s="112">
        <v>1</v>
      </c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>
        <f t="shared" si="0"/>
        <v>1</v>
      </c>
    </row>
    <row r="15" spans="1:14" x14ac:dyDescent="0.25">
      <c r="A15" s="112" t="s">
        <v>564</v>
      </c>
      <c r="B15" s="112"/>
      <c r="C15" s="112">
        <v>1</v>
      </c>
      <c r="D15" s="112"/>
      <c r="E15" s="112"/>
      <c r="F15" s="112">
        <v>2</v>
      </c>
      <c r="G15" s="112"/>
      <c r="H15" s="112"/>
      <c r="I15" s="112"/>
      <c r="J15" s="112"/>
      <c r="K15" s="112"/>
      <c r="L15" s="112"/>
      <c r="M15" s="112"/>
      <c r="N15" s="112">
        <f t="shared" si="0"/>
        <v>3</v>
      </c>
    </row>
    <row r="16" spans="1:14" x14ac:dyDescent="0.25">
      <c r="A16" s="112" t="s">
        <v>565</v>
      </c>
      <c r="B16" s="112">
        <v>4</v>
      </c>
      <c r="C16" s="112"/>
      <c r="D16" s="112">
        <v>10</v>
      </c>
      <c r="E16" s="112">
        <v>13</v>
      </c>
      <c r="F16" s="112">
        <v>8</v>
      </c>
      <c r="G16" s="112">
        <v>6</v>
      </c>
      <c r="H16" s="112">
        <v>5</v>
      </c>
      <c r="I16" s="112">
        <v>2</v>
      </c>
      <c r="J16" s="112">
        <v>4</v>
      </c>
      <c r="K16" s="112">
        <v>7</v>
      </c>
      <c r="L16" s="112">
        <v>7</v>
      </c>
      <c r="M16" s="112">
        <v>5</v>
      </c>
      <c r="N16" s="112">
        <f t="shared" si="0"/>
        <v>71</v>
      </c>
    </row>
    <row r="17" spans="1:14" x14ac:dyDescent="0.25">
      <c r="A17" s="112" t="s">
        <v>566</v>
      </c>
      <c r="B17" s="112">
        <v>3</v>
      </c>
      <c r="C17" s="112">
        <v>3</v>
      </c>
      <c r="D17" s="112">
        <v>11</v>
      </c>
      <c r="E17" s="112">
        <v>5</v>
      </c>
      <c r="F17" s="112">
        <v>5</v>
      </c>
      <c r="G17" s="112">
        <v>1</v>
      </c>
      <c r="H17" s="112">
        <v>5</v>
      </c>
      <c r="I17" s="112">
        <v>6</v>
      </c>
      <c r="J17" s="112">
        <v>3</v>
      </c>
      <c r="K17" s="112">
        <v>17</v>
      </c>
      <c r="L17" s="112">
        <v>12</v>
      </c>
      <c r="M17" s="112">
        <v>5</v>
      </c>
      <c r="N17" s="112">
        <f t="shared" si="0"/>
        <v>76</v>
      </c>
    </row>
    <row r="18" spans="1:14" x14ac:dyDescent="0.25">
      <c r="A18" s="112" t="s">
        <v>567</v>
      </c>
      <c r="B18" s="112"/>
      <c r="C18" s="112"/>
      <c r="D18" s="112"/>
      <c r="E18" s="112"/>
      <c r="F18" s="112"/>
      <c r="G18" s="112"/>
      <c r="H18" s="112">
        <v>1</v>
      </c>
      <c r="I18" s="112"/>
      <c r="J18" s="112"/>
      <c r="K18" s="112"/>
      <c r="L18" s="112"/>
      <c r="M18" s="112">
        <v>1</v>
      </c>
      <c r="N18" s="112">
        <f t="shared" si="0"/>
        <v>2</v>
      </c>
    </row>
    <row r="19" spans="1:14" x14ac:dyDescent="0.25">
      <c r="A19" s="112" t="s">
        <v>568</v>
      </c>
      <c r="B19" s="112"/>
      <c r="C19" s="112"/>
      <c r="D19" s="112">
        <v>2</v>
      </c>
      <c r="E19" s="112"/>
      <c r="F19" s="112"/>
      <c r="G19" s="112"/>
      <c r="H19" s="112">
        <v>1</v>
      </c>
      <c r="I19" s="112"/>
      <c r="J19" s="112"/>
      <c r="K19" s="112"/>
      <c r="L19" s="112"/>
      <c r="M19" s="112">
        <v>1</v>
      </c>
      <c r="N19" s="112">
        <f t="shared" si="0"/>
        <v>4</v>
      </c>
    </row>
    <row r="20" spans="1:14" x14ac:dyDescent="0.25">
      <c r="A20" s="112" t="s">
        <v>569</v>
      </c>
      <c r="B20" s="112"/>
      <c r="C20" s="112">
        <v>2</v>
      </c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>
        <f t="shared" si="0"/>
        <v>2</v>
      </c>
    </row>
    <row r="21" spans="1:14" x14ac:dyDescent="0.25">
      <c r="A21" s="112" t="s">
        <v>570</v>
      </c>
      <c r="B21" s="112">
        <v>1</v>
      </c>
      <c r="C21" s="112"/>
      <c r="D21" s="112">
        <v>1</v>
      </c>
      <c r="E21" s="112"/>
      <c r="F21" s="112">
        <v>11</v>
      </c>
      <c r="G21" s="112">
        <v>3</v>
      </c>
      <c r="H21" s="112"/>
      <c r="I21" s="112">
        <v>1</v>
      </c>
      <c r="J21" s="112">
        <v>1</v>
      </c>
      <c r="K21" s="112">
        <v>6</v>
      </c>
      <c r="L21" s="112"/>
      <c r="M21" s="112"/>
      <c r="N21" s="112">
        <f t="shared" si="0"/>
        <v>24</v>
      </c>
    </row>
    <row r="22" spans="1:14" x14ac:dyDescent="0.25">
      <c r="A22" s="112" t="s">
        <v>571</v>
      </c>
      <c r="B22" s="112"/>
      <c r="C22" s="112"/>
      <c r="D22" s="112"/>
      <c r="E22" s="112">
        <v>1</v>
      </c>
      <c r="F22" s="112"/>
      <c r="G22" s="112"/>
      <c r="H22" s="112"/>
      <c r="I22" s="112"/>
      <c r="J22" s="112"/>
      <c r="K22" s="112"/>
      <c r="L22" s="112"/>
      <c r="M22" s="112"/>
      <c r="N22" s="112">
        <f t="shared" si="0"/>
        <v>1</v>
      </c>
    </row>
    <row r="23" spans="1:14" x14ac:dyDescent="0.25">
      <c r="A23" s="112" t="s">
        <v>572</v>
      </c>
      <c r="B23" s="112"/>
      <c r="C23" s="112">
        <v>1</v>
      </c>
      <c r="D23" s="112">
        <v>5</v>
      </c>
      <c r="E23" s="112"/>
      <c r="F23" s="112"/>
      <c r="G23" s="112"/>
      <c r="H23" s="112">
        <v>1</v>
      </c>
      <c r="I23" s="112"/>
      <c r="J23" s="112"/>
      <c r="K23" s="112">
        <v>2</v>
      </c>
      <c r="L23" s="112">
        <v>1</v>
      </c>
      <c r="M23" s="112">
        <v>1</v>
      </c>
      <c r="N23" s="112">
        <f t="shared" si="0"/>
        <v>11</v>
      </c>
    </row>
    <row r="24" spans="1:14" x14ac:dyDescent="0.25">
      <c r="A24" s="112" t="s">
        <v>573</v>
      </c>
      <c r="B24" s="112">
        <v>5</v>
      </c>
      <c r="C24" s="112">
        <v>6</v>
      </c>
      <c r="D24" s="112">
        <v>29</v>
      </c>
      <c r="E24" s="112">
        <v>11</v>
      </c>
      <c r="F24" s="112">
        <v>20</v>
      </c>
      <c r="G24" s="112">
        <v>14</v>
      </c>
      <c r="H24" s="112">
        <v>18</v>
      </c>
      <c r="I24" s="112">
        <v>3</v>
      </c>
      <c r="J24" s="112">
        <v>5</v>
      </c>
      <c r="K24" s="112">
        <v>24</v>
      </c>
      <c r="L24" s="112">
        <v>30</v>
      </c>
      <c r="M24" s="112">
        <v>18</v>
      </c>
      <c r="N24" s="112">
        <f t="shared" si="0"/>
        <v>183</v>
      </c>
    </row>
    <row r="25" spans="1:14" x14ac:dyDescent="0.25">
      <c r="A25" s="112" t="s">
        <v>574</v>
      </c>
      <c r="B25" s="112"/>
      <c r="C25" s="112"/>
      <c r="D25" s="112">
        <v>1</v>
      </c>
      <c r="E25" s="112"/>
      <c r="F25" s="112"/>
      <c r="G25" s="112">
        <v>1</v>
      </c>
      <c r="H25" s="112"/>
      <c r="I25" s="112"/>
      <c r="J25" s="112"/>
      <c r="K25" s="112"/>
      <c r="L25" s="112"/>
      <c r="M25" s="112"/>
      <c r="N25" s="112">
        <f t="shared" si="0"/>
        <v>2</v>
      </c>
    </row>
    <row r="26" spans="1:14" x14ac:dyDescent="0.25">
      <c r="A26" s="112" t="s">
        <v>575</v>
      </c>
      <c r="B26" s="112"/>
      <c r="C26" s="112"/>
      <c r="D26" s="112"/>
      <c r="E26" s="112"/>
      <c r="F26" s="112">
        <v>2</v>
      </c>
      <c r="G26" s="112"/>
      <c r="H26" s="112"/>
      <c r="I26" s="112"/>
      <c r="J26" s="112"/>
      <c r="K26" s="112"/>
      <c r="L26" s="112">
        <v>1</v>
      </c>
      <c r="M26" s="112"/>
      <c r="N26" s="112">
        <f t="shared" si="0"/>
        <v>3</v>
      </c>
    </row>
    <row r="27" spans="1:14" x14ac:dyDescent="0.25">
      <c r="A27" s="112" t="s">
        <v>576</v>
      </c>
      <c r="B27" s="112"/>
      <c r="C27" s="112"/>
      <c r="D27" s="112"/>
      <c r="E27" s="112"/>
      <c r="F27" s="112">
        <v>4</v>
      </c>
      <c r="G27" s="112"/>
      <c r="H27" s="112">
        <v>1</v>
      </c>
      <c r="I27" s="112"/>
      <c r="J27" s="112"/>
      <c r="K27" s="112">
        <v>3</v>
      </c>
      <c r="L27" s="112">
        <v>4</v>
      </c>
      <c r="M27" s="112">
        <v>1</v>
      </c>
      <c r="N27" s="112">
        <f t="shared" si="0"/>
        <v>13</v>
      </c>
    </row>
    <row r="28" spans="1:14" x14ac:dyDescent="0.25">
      <c r="A28" s="112" t="s">
        <v>577</v>
      </c>
      <c r="B28" s="112">
        <v>3</v>
      </c>
      <c r="C28" s="112">
        <v>6</v>
      </c>
      <c r="D28" s="112">
        <v>32</v>
      </c>
      <c r="E28" s="112">
        <v>3</v>
      </c>
      <c r="F28" s="112">
        <v>18</v>
      </c>
      <c r="G28" s="112">
        <v>23</v>
      </c>
      <c r="H28" s="112">
        <v>9</v>
      </c>
      <c r="I28" s="112">
        <v>5</v>
      </c>
      <c r="J28" s="112">
        <v>3</v>
      </c>
      <c r="K28" s="112">
        <v>22</v>
      </c>
      <c r="L28" s="112">
        <v>14</v>
      </c>
      <c r="M28" s="112">
        <v>9</v>
      </c>
      <c r="N28" s="112">
        <f t="shared" si="0"/>
        <v>147</v>
      </c>
    </row>
    <row r="29" spans="1:14" x14ac:dyDescent="0.25">
      <c r="A29" s="112" t="s">
        <v>578</v>
      </c>
      <c r="B29" s="112">
        <v>1</v>
      </c>
      <c r="C29" s="112"/>
      <c r="D29" s="112">
        <v>1</v>
      </c>
      <c r="E29" s="112">
        <v>1</v>
      </c>
      <c r="F29" s="112"/>
      <c r="G29" s="112">
        <v>1</v>
      </c>
      <c r="H29" s="112"/>
      <c r="I29" s="112"/>
      <c r="J29" s="112">
        <v>1</v>
      </c>
      <c r="K29" s="112">
        <v>1</v>
      </c>
      <c r="L29" s="112"/>
      <c r="M29" s="112"/>
      <c r="N29" s="112">
        <f t="shared" si="0"/>
        <v>6</v>
      </c>
    </row>
    <row r="30" spans="1:14" x14ac:dyDescent="0.25">
      <c r="A30" s="112" t="s">
        <v>579</v>
      </c>
      <c r="B30" s="112"/>
      <c r="C30" s="112"/>
      <c r="D30" s="112"/>
      <c r="E30" s="112">
        <v>1</v>
      </c>
      <c r="F30" s="112"/>
      <c r="G30" s="112"/>
      <c r="H30" s="112"/>
      <c r="I30" s="112"/>
      <c r="J30" s="112"/>
      <c r="K30" s="112"/>
      <c r="L30" s="112"/>
      <c r="M30" s="112"/>
      <c r="N30" s="112">
        <f t="shared" si="0"/>
        <v>1</v>
      </c>
    </row>
    <row r="31" spans="1:14" x14ac:dyDescent="0.25">
      <c r="A31" s="112" t="s">
        <v>580</v>
      </c>
      <c r="B31" s="112"/>
      <c r="C31" s="112"/>
      <c r="D31" s="112"/>
      <c r="E31" s="112"/>
      <c r="F31" s="112"/>
      <c r="G31" s="112">
        <v>1</v>
      </c>
      <c r="H31" s="112"/>
      <c r="I31" s="112"/>
      <c r="J31" s="112"/>
      <c r="K31" s="112"/>
      <c r="L31" s="112"/>
      <c r="M31" s="112"/>
      <c r="N31" s="112">
        <f t="shared" si="0"/>
        <v>1</v>
      </c>
    </row>
    <row r="32" spans="1:14" x14ac:dyDescent="0.25">
      <c r="A32" s="112" t="s">
        <v>581</v>
      </c>
      <c r="B32" s="112"/>
      <c r="C32" s="112">
        <v>1</v>
      </c>
      <c r="D32" s="112">
        <v>5</v>
      </c>
      <c r="E32" s="112">
        <v>4</v>
      </c>
      <c r="F32" s="112">
        <v>3</v>
      </c>
      <c r="G32" s="112">
        <v>1</v>
      </c>
      <c r="H32" s="112"/>
      <c r="I32" s="112">
        <v>3</v>
      </c>
      <c r="J32" s="112"/>
      <c r="K32" s="112">
        <v>8</v>
      </c>
      <c r="L32" s="112"/>
      <c r="M32" s="112"/>
      <c r="N32" s="112">
        <f t="shared" si="0"/>
        <v>25</v>
      </c>
    </row>
    <row r="33" spans="1:14" x14ac:dyDescent="0.25">
      <c r="A33" s="112" t="s">
        <v>582</v>
      </c>
      <c r="B33" s="112">
        <v>5</v>
      </c>
      <c r="C33" s="112">
        <v>16</v>
      </c>
      <c r="D33" s="112">
        <v>30</v>
      </c>
      <c r="E33" s="112">
        <v>14</v>
      </c>
      <c r="F33" s="112">
        <v>37</v>
      </c>
      <c r="G33" s="112">
        <v>25</v>
      </c>
      <c r="H33" s="112">
        <v>26</v>
      </c>
      <c r="I33" s="112">
        <v>6</v>
      </c>
      <c r="J33" s="112">
        <v>5</v>
      </c>
      <c r="K33" s="112">
        <v>59</v>
      </c>
      <c r="L33" s="112">
        <v>28</v>
      </c>
      <c r="M33" s="112">
        <v>26</v>
      </c>
      <c r="N33" s="112">
        <f t="shared" si="0"/>
        <v>277</v>
      </c>
    </row>
    <row r="34" spans="1:14" x14ac:dyDescent="0.25">
      <c r="A34" s="112" t="s">
        <v>583</v>
      </c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>
        <v>1</v>
      </c>
      <c r="M34" s="112"/>
      <c r="N34" s="112">
        <f t="shared" si="0"/>
        <v>1</v>
      </c>
    </row>
    <row r="35" spans="1:14" x14ac:dyDescent="0.25">
      <c r="A35" s="112" t="s">
        <v>584</v>
      </c>
      <c r="B35" s="112"/>
      <c r="C35" s="112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>
        <f t="shared" si="0"/>
        <v>0</v>
      </c>
    </row>
    <row r="36" spans="1:14" x14ac:dyDescent="0.25">
      <c r="A36" s="112" t="s">
        <v>585</v>
      </c>
      <c r="B36" s="112"/>
      <c r="C36" s="112"/>
      <c r="D36" s="112"/>
      <c r="E36" s="112"/>
      <c r="F36" s="112"/>
      <c r="G36" s="112">
        <v>1</v>
      </c>
      <c r="H36" s="112"/>
      <c r="I36" s="112"/>
      <c r="J36" s="112"/>
      <c r="K36" s="112"/>
      <c r="L36" s="112"/>
      <c r="M36" s="112"/>
      <c r="N36" s="112">
        <f t="shared" si="0"/>
        <v>1</v>
      </c>
    </row>
    <row r="37" spans="1:14" x14ac:dyDescent="0.25">
      <c r="A37" s="112" t="s">
        <v>586</v>
      </c>
      <c r="B37" s="112"/>
      <c r="C37" s="112"/>
      <c r="D37" s="112"/>
      <c r="E37" s="112">
        <v>2</v>
      </c>
      <c r="F37" s="112"/>
      <c r="G37" s="112"/>
      <c r="H37" s="112"/>
      <c r="I37" s="112"/>
      <c r="J37" s="112"/>
      <c r="K37" s="112">
        <v>4</v>
      </c>
      <c r="L37" s="112"/>
      <c r="M37" s="112"/>
      <c r="N37" s="112">
        <f t="shared" si="0"/>
        <v>6</v>
      </c>
    </row>
    <row r="38" spans="1:14" x14ac:dyDescent="0.25">
      <c r="A38" s="112" t="s">
        <v>587</v>
      </c>
      <c r="B38" s="112">
        <v>3</v>
      </c>
      <c r="C38" s="112">
        <v>1</v>
      </c>
      <c r="D38" s="112">
        <v>10</v>
      </c>
      <c r="E38" s="112">
        <v>2</v>
      </c>
      <c r="F38" s="112">
        <v>2</v>
      </c>
      <c r="G38" s="112"/>
      <c r="H38" s="112">
        <v>2</v>
      </c>
      <c r="I38" s="112">
        <v>2</v>
      </c>
      <c r="J38" s="112">
        <v>3</v>
      </c>
      <c r="K38" s="112">
        <v>3</v>
      </c>
      <c r="L38" s="112">
        <v>4</v>
      </c>
      <c r="M38" s="112">
        <v>2</v>
      </c>
      <c r="N38" s="112">
        <f t="shared" si="0"/>
        <v>34</v>
      </c>
    </row>
    <row r="39" spans="1:14" x14ac:dyDescent="0.25">
      <c r="A39" s="112" t="s">
        <v>588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>
        <v>3</v>
      </c>
      <c r="M39" s="112"/>
      <c r="N39" s="112">
        <f t="shared" si="0"/>
        <v>3</v>
      </c>
    </row>
    <row r="40" spans="1:14" x14ac:dyDescent="0.25">
      <c r="A40" s="112" t="s">
        <v>589</v>
      </c>
      <c r="B40" s="112"/>
      <c r="C40" s="112"/>
      <c r="D40" s="112">
        <v>2</v>
      </c>
      <c r="E40" s="112"/>
      <c r="F40" s="112">
        <v>8</v>
      </c>
      <c r="G40" s="112">
        <v>3</v>
      </c>
      <c r="H40" s="112">
        <v>1</v>
      </c>
      <c r="I40" s="112"/>
      <c r="J40" s="112"/>
      <c r="K40" s="112">
        <v>9</v>
      </c>
      <c r="L40" s="112">
        <v>7</v>
      </c>
      <c r="M40" s="112">
        <v>1</v>
      </c>
      <c r="N40" s="112">
        <f t="shared" si="0"/>
        <v>31</v>
      </c>
    </row>
    <row r="41" spans="1:14" x14ac:dyDescent="0.25">
      <c r="A41" s="112" t="s">
        <v>590</v>
      </c>
      <c r="B41" s="112"/>
      <c r="C41" s="112">
        <v>1</v>
      </c>
      <c r="D41" s="112"/>
      <c r="E41" s="112"/>
      <c r="F41" s="112">
        <v>2</v>
      </c>
      <c r="G41" s="112"/>
      <c r="H41" s="112"/>
      <c r="I41" s="112"/>
      <c r="J41" s="112"/>
      <c r="K41" s="112">
        <v>2</v>
      </c>
      <c r="L41" s="112"/>
      <c r="M41" s="112"/>
      <c r="N41" s="112">
        <f t="shared" si="0"/>
        <v>5</v>
      </c>
    </row>
    <row r="42" spans="1:14" x14ac:dyDescent="0.25">
      <c r="A42" s="112" t="s">
        <v>591</v>
      </c>
      <c r="B42" s="112">
        <v>4</v>
      </c>
      <c r="C42" s="112">
        <v>15</v>
      </c>
      <c r="D42" s="112">
        <v>15</v>
      </c>
      <c r="E42" s="112">
        <v>9</v>
      </c>
      <c r="F42" s="112">
        <v>22</v>
      </c>
      <c r="G42" s="112">
        <v>9</v>
      </c>
      <c r="H42" s="112">
        <v>8</v>
      </c>
      <c r="I42" s="112">
        <v>1</v>
      </c>
      <c r="J42" s="112">
        <v>4</v>
      </c>
      <c r="K42" s="112">
        <v>49</v>
      </c>
      <c r="L42" s="112">
        <v>18</v>
      </c>
      <c r="M42" s="112">
        <v>8</v>
      </c>
      <c r="N42" s="112">
        <f t="shared" si="0"/>
        <v>162</v>
      </c>
    </row>
    <row r="43" spans="1:14" x14ac:dyDescent="0.25">
      <c r="A43" s="112" t="s">
        <v>592</v>
      </c>
      <c r="B43" s="112"/>
      <c r="C43" s="112">
        <v>1</v>
      </c>
      <c r="D43" s="112">
        <v>1</v>
      </c>
      <c r="E43" s="112"/>
      <c r="F43" s="112">
        <v>2</v>
      </c>
      <c r="G43" s="112">
        <v>1</v>
      </c>
      <c r="H43" s="112"/>
      <c r="I43" s="112"/>
      <c r="J43" s="112"/>
      <c r="K43" s="112"/>
      <c r="L43" s="112"/>
      <c r="M43" s="112"/>
      <c r="N43" s="112">
        <f t="shared" si="0"/>
        <v>5</v>
      </c>
    </row>
    <row r="44" spans="1:14" x14ac:dyDescent="0.25">
      <c r="A44" s="112" t="s">
        <v>593</v>
      </c>
      <c r="B44" s="112"/>
      <c r="C44" s="112"/>
      <c r="D44" s="112">
        <v>1</v>
      </c>
      <c r="E44" s="112">
        <v>1</v>
      </c>
      <c r="F44" s="112">
        <v>1</v>
      </c>
      <c r="G44" s="112"/>
      <c r="H44" s="112">
        <v>2</v>
      </c>
      <c r="I44" s="112"/>
      <c r="J44" s="112"/>
      <c r="K44" s="112">
        <v>2</v>
      </c>
      <c r="L44" s="112"/>
      <c r="M44" s="112">
        <v>2</v>
      </c>
      <c r="N44" s="112">
        <f t="shared" si="0"/>
        <v>9</v>
      </c>
    </row>
    <row r="45" spans="1:14" x14ac:dyDescent="0.25">
      <c r="A45" s="112" t="s">
        <v>594</v>
      </c>
      <c r="B45" s="112">
        <v>1</v>
      </c>
      <c r="C45" s="112"/>
      <c r="D45" s="112">
        <v>1</v>
      </c>
      <c r="E45" s="112"/>
      <c r="F45" s="112">
        <v>4</v>
      </c>
      <c r="G45" s="112">
        <v>4</v>
      </c>
      <c r="H45" s="112">
        <v>6</v>
      </c>
      <c r="I45" s="112"/>
      <c r="J45" s="112">
        <v>1</v>
      </c>
      <c r="K45" s="112">
        <v>1</v>
      </c>
      <c r="L45" s="112">
        <v>7</v>
      </c>
      <c r="M45" s="112">
        <v>6</v>
      </c>
      <c r="N45" s="112">
        <f t="shared" si="0"/>
        <v>31</v>
      </c>
    </row>
    <row r="46" spans="1:14" x14ac:dyDescent="0.25">
      <c r="A46" s="112" t="s">
        <v>595</v>
      </c>
      <c r="B46" s="112">
        <v>2</v>
      </c>
      <c r="C46" s="112"/>
      <c r="D46" s="112"/>
      <c r="E46" s="112"/>
      <c r="F46" s="112"/>
      <c r="G46" s="112">
        <v>7</v>
      </c>
      <c r="H46" s="112">
        <v>6</v>
      </c>
      <c r="I46" s="112"/>
      <c r="J46" s="112">
        <v>2</v>
      </c>
      <c r="K46" s="112">
        <v>4</v>
      </c>
      <c r="L46" s="112">
        <v>2</v>
      </c>
      <c r="M46" s="112">
        <v>6</v>
      </c>
      <c r="N46" s="112">
        <f t="shared" si="0"/>
        <v>29</v>
      </c>
    </row>
    <row r="47" spans="1:14" x14ac:dyDescent="0.25">
      <c r="A47" s="112" t="s">
        <v>596</v>
      </c>
      <c r="B47" s="112"/>
      <c r="C47" s="112">
        <v>5</v>
      </c>
      <c r="D47" s="112">
        <v>15</v>
      </c>
      <c r="E47" s="112">
        <v>18</v>
      </c>
      <c r="F47" s="112">
        <v>12</v>
      </c>
      <c r="G47" s="112">
        <v>4</v>
      </c>
      <c r="H47" s="112">
        <v>13</v>
      </c>
      <c r="I47" s="112">
        <v>3</v>
      </c>
      <c r="J47" s="112"/>
      <c r="K47" s="112">
        <v>11</v>
      </c>
      <c r="L47" s="112">
        <v>14</v>
      </c>
      <c r="M47" s="112">
        <v>13</v>
      </c>
      <c r="N47" s="112">
        <f t="shared" si="0"/>
        <v>108</v>
      </c>
    </row>
    <row r="48" spans="1:14" x14ac:dyDescent="0.25">
      <c r="A48" s="112" t="s">
        <v>597</v>
      </c>
      <c r="B48" s="112">
        <v>4</v>
      </c>
      <c r="C48" s="112">
        <v>18</v>
      </c>
      <c r="D48" s="112">
        <v>5</v>
      </c>
      <c r="E48" s="112">
        <v>6</v>
      </c>
      <c r="F48" s="112">
        <v>8</v>
      </c>
      <c r="G48" s="112">
        <v>7</v>
      </c>
      <c r="H48" s="112">
        <v>11</v>
      </c>
      <c r="I48" s="112">
        <v>3</v>
      </c>
      <c r="J48" s="112">
        <v>4</v>
      </c>
      <c r="K48" s="112">
        <v>5</v>
      </c>
      <c r="L48" s="112">
        <v>10</v>
      </c>
      <c r="M48" s="112">
        <v>11</v>
      </c>
      <c r="N48" s="112">
        <f t="shared" si="0"/>
        <v>92</v>
      </c>
    </row>
    <row r="49" spans="1:14" x14ac:dyDescent="0.25">
      <c r="A49" s="112" t="s">
        <v>598</v>
      </c>
      <c r="B49" s="112"/>
      <c r="C49" s="112"/>
      <c r="D49" s="112">
        <v>2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>
        <f t="shared" si="0"/>
        <v>2</v>
      </c>
    </row>
    <row r="50" spans="1:14" x14ac:dyDescent="0.25">
      <c r="A50" s="112" t="s">
        <v>599</v>
      </c>
      <c r="B50" s="112">
        <v>1</v>
      </c>
      <c r="C50" s="112">
        <v>2</v>
      </c>
      <c r="D50" s="112">
        <v>10</v>
      </c>
      <c r="E50" s="112">
        <v>3</v>
      </c>
      <c r="F50" s="112">
        <v>1</v>
      </c>
      <c r="G50" s="112">
        <v>5</v>
      </c>
      <c r="H50" s="112"/>
      <c r="I50" s="112"/>
      <c r="J50" s="112">
        <v>1</v>
      </c>
      <c r="K50" s="112">
        <v>3</v>
      </c>
      <c r="L50" s="112">
        <v>2</v>
      </c>
      <c r="M50" s="112"/>
      <c r="N50" s="112">
        <f t="shared" si="0"/>
        <v>28</v>
      </c>
    </row>
    <row r="51" spans="1:14" x14ac:dyDescent="0.25">
      <c r="A51" s="112" t="s">
        <v>600</v>
      </c>
      <c r="B51" s="112">
        <v>23</v>
      </c>
      <c r="C51" s="112">
        <v>12</v>
      </c>
      <c r="D51" s="112">
        <v>31</v>
      </c>
      <c r="E51" s="112">
        <v>14</v>
      </c>
      <c r="F51" s="112">
        <v>26</v>
      </c>
      <c r="G51" s="112">
        <v>17</v>
      </c>
      <c r="H51" s="112">
        <v>20</v>
      </c>
      <c r="I51" s="112">
        <v>7</v>
      </c>
      <c r="J51" s="112">
        <v>18</v>
      </c>
      <c r="K51" s="112">
        <v>38</v>
      </c>
      <c r="L51" s="112">
        <v>45</v>
      </c>
      <c r="M51" s="112">
        <v>20</v>
      </c>
      <c r="N51" s="112">
        <f t="shared" si="0"/>
        <v>271</v>
      </c>
    </row>
    <row r="52" spans="1:14" x14ac:dyDescent="0.25">
      <c r="A52" s="112" t="s">
        <v>601</v>
      </c>
      <c r="B52" s="112"/>
      <c r="C52" s="112"/>
      <c r="D52" s="112"/>
      <c r="E52" s="112"/>
      <c r="F52" s="112"/>
      <c r="G52" s="112"/>
      <c r="H52" s="112"/>
      <c r="I52" s="112"/>
      <c r="J52" s="112"/>
      <c r="K52" s="112">
        <v>1</v>
      </c>
      <c r="L52" s="112"/>
      <c r="M52" s="112"/>
      <c r="N52" s="112">
        <f t="shared" si="0"/>
        <v>1</v>
      </c>
    </row>
    <row r="53" spans="1:14" x14ac:dyDescent="0.25">
      <c r="A53" s="112" t="s">
        <v>602</v>
      </c>
      <c r="B53" s="112"/>
      <c r="C53" s="112">
        <v>6</v>
      </c>
      <c r="D53" s="112">
        <v>3</v>
      </c>
      <c r="E53" s="112">
        <v>2</v>
      </c>
      <c r="F53" s="112">
        <v>9</v>
      </c>
      <c r="G53" s="112">
        <v>3</v>
      </c>
      <c r="H53" s="112">
        <v>3</v>
      </c>
      <c r="I53" s="112"/>
      <c r="J53" s="112"/>
      <c r="K53" s="112">
        <v>3</v>
      </c>
      <c r="L53" s="112">
        <v>10</v>
      </c>
      <c r="M53" s="112">
        <v>3</v>
      </c>
      <c r="N53" s="112">
        <f t="shared" si="0"/>
        <v>42</v>
      </c>
    </row>
    <row r="54" spans="1:14" x14ac:dyDescent="0.25">
      <c r="A54" s="112" t="s">
        <v>603</v>
      </c>
      <c r="B54" s="112">
        <v>2</v>
      </c>
      <c r="C54" s="112"/>
      <c r="D54" s="112">
        <v>1</v>
      </c>
      <c r="E54" s="112"/>
      <c r="F54" s="112"/>
      <c r="G54" s="112">
        <v>1</v>
      </c>
      <c r="H54" s="112">
        <v>11</v>
      </c>
      <c r="I54" s="112">
        <v>1</v>
      </c>
      <c r="J54" s="112">
        <v>2</v>
      </c>
      <c r="K54" s="112"/>
      <c r="L54" s="112">
        <v>1</v>
      </c>
      <c r="M54" s="112">
        <v>11</v>
      </c>
      <c r="N54" s="112">
        <f t="shared" si="0"/>
        <v>30</v>
      </c>
    </row>
    <row r="55" spans="1:14" x14ac:dyDescent="0.25">
      <c r="A55" s="112" t="s">
        <v>604</v>
      </c>
      <c r="B55" s="112"/>
      <c r="C55" s="112"/>
      <c r="D55" s="112"/>
      <c r="E55" s="112">
        <v>1</v>
      </c>
      <c r="F55" s="112"/>
      <c r="G55" s="112"/>
      <c r="H55" s="112">
        <v>1</v>
      </c>
      <c r="I55" s="112"/>
      <c r="J55" s="112"/>
      <c r="K55" s="112"/>
      <c r="L55" s="112">
        <v>1</v>
      </c>
      <c r="M55" s="112">
        <v>1</v>
      </c>
      <c r="N55" s="112">
        <f t="shared" si="0"/>
        <v>4</v>
      </c>
    </row>
    <row r="56" spans="1:14" x14ac:dyDescent="0.25">
      <c r="A56" s="112" t="s">
        <v>605</v>
      </c>
      <c r="B56" s="112">
        <v>1</v>
      </c>
      <c r="C56" s="112"/>
      <c r="D56" s="112"/>
      <c r="E56" s="112"/>
      <c r="F56" s="112">
        <v>1</v>
      </c>
      <c r="G56" s="112"/>
      <c r="H56" s="112"/>
      <c r="I56" s="112"/>
      <c r="J56" s="112">
        <v>1</v>
      </c>
      <c r="K56" s="112"/>
      <c r="L56" s="112"/>
      <c r="M56" s="112"/>
      <c r="N56" s="112">
        <f t="shared" si="0"/>
        <v>3</v>
      </c>
    </row>
    <row r="57" spans="1:14" x14ac:dyDescent="0.25">
      <c r="A57" s="112" t="s">
        <v>606</v>
      </c>
      <c r="B57" s="112">
        <v>9</v>
      </c>
      <c r="C57" s="112">
        <v>18</v>
      </c>
      <c r="D57" s="112">
        <v>10</v>
      </c>
      <c r="E57" s="112">
        <v>11</v>
      </c>
      <c r="F57" s="112">
        <v>13</v>
      </c>
      <c r="G57" s="112">
        <v>14</v>
      </c>
      <c r="H57" s="112">
        <v>4</v>
      </c>
      <c r="I57" s="112">
        <v>1</v>
      </c>
      <c r="J57" s="112">
        <v>5</v>
      </c>
      <c r="K57" s="112">
        <v>3</v>
      </c>
      <c r="L57" s="112">
        <v>9</v>
      </c>
      <c r="M57" s="112">
        <v>4</v>
      </c>
      <c r="N57" s="112">
        <f t="shared" si="0"/>
        <v>101</v>
      </c>
    </row>
    <row r="58" spans="1:14" x14ac:dyDescent="0.25">
      <c r="A58" s="112" t="s">
        <v>607</v>
      </c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>
        <f t="shared" si="0"/>
        <v>0</v>
      </c>
    </row>
    <row r="59" spans="1:14" x14ac:dyDescent="0.25">
      <c r="A59" s="112" t="s">
        <v>608</v>
      </c>
      <c r="B59" s="112"/>
      <c r="C59" s="112"/>
      <c r="D59" s="112"/>
      <c r="E59" s="112"/>
      <c r="F59" s="112"/>
      <c r="G59" s="112">
        <v>1</v>
      </c>
      <c r="H59" s="112"/>
      <c r="I59" s="112"/>
      <c r="J59" s="112"/>
      <c r="K59" s="112"/>
      <c r="L59" s="112"/>
      <c r="M59" s="112"/>
      <c r="N59" s="112">
        <f t="shared" si="0"/>
        <v>1</v>
      </c>
    </row>
    <row r="60" spans="1:14" x14ac:dyDescent="0.25">
      <c r="A60" s="112" t="s">
        <v>609</v>
      </c>
      <c r="B60" s="112"/>
      <c r="C60" s="112"/>
      <c r="D60" s="112"/>
      <c r="E60" s="112"/>
      <c r="F60" s="112"/>
      <c r="G60" s="112">
        <v>7</v>
      </c>
      <c r="H60" s="112"/>
      <c r="I60" s="112"/>
      <c r="J60" s="112"/>
      <c r="K60" s="112">
        <v>1</v>
      </c>
      <c r="L60" s="112"/>
      <c r="M60" s="112"/>
      <c r="N60" s="112">
        <f t="shared" si="0"/>
        <v>8</v>
      </c>
    </row>
    <row r="61" spans="1:14" x14ac:dyDescent="0.25">
      <c r="A61" s="112" t="s">
        <v>610</v>
      </c>
      <c r="B61" s="112">
        <v>21</v>
      </c>
      <c r="C61" s="112">
        <v>32</v>
      </c>
      <c r="D61" s="112">
        <v>49</v>
      </c>
      <c r="E61" s="112">
        <v>25</v>
      </c>
      <c r="F61" s="112">
        <v>28</v>
      </c>
      <c r="G61" s="112">
        <v>27</v>
      </c>
      <c r="H61" s="112">
        <v>32</v>
      </c>
      <c r="I61" s="112">
        <v>15</v>
      </c>
      <c r="J61" s="112">
        <v>16</v>
      </c>
      <c r="K61" s="112">
        <v>66</v>
      </c>
      <c r="L61" s="112">
        <v>37</v>
      </c>
      <c r="M61" s="112">
        <v>32</v>
      </c>
      <c r="N61" s="112">
        <f t="shared" si="0"/>
        <v>380</v>
      </c>
    </row>
    <row r="62" spans="1:14" x14ac:dyDescent="0.25">
      <c r="A62" s="112" t="s">
        <v>611</v>
      </c>
      <c r="B62" s="112">
        <v>1</v>
      </c>
      <c r="C62" s="112"/>
      <c r="D62" s="112">
        <v>1</v>
      </c>
      <c r="E62" s="112">
        <v>2</v>
      </c>
      <c r="F62" s="112"/>
      <c r="G62" s="112"/>
      <c r="H62" s="112"/>
      <c r="I62" s="112">
        <v>1</v>
      </c>
      <c r="J62" s="112">
        <v>1</v>
      </c>
      <c r="K62" s="112">
        <v>1</v>
      </c>
      <c r="L62" s="112"/>
      <c r="M62" s="112"/>
      <c r="N62" s="112">
        <f t="shared" si="0"/>
        <v>7</v>
      </c>
    </row>
    <row r="63" spans="1:14" x14ac:dyDescent="0.25">
      <c r="A63" s="112" t="s">
        <v>612</v>
      </c>
      <c r="B63" s="112"/>
      <c r="C63" s="112"/>
      <c r="D63" s="112"/>
      <c r="E63" s="112">
        <v>1</v>
      </c>
      <c r="F63" s="112"/>
      <c r="G63" s="112"/>
      <c r="H63" s="112"/>
      <c r="I63" s="112"/>
      <c r="J63" s="112"/>
      <c r="K63" s="112"/>
      <c r="L63" s="112"/>
      <c r="M63" s="112"/>
      <c r="N63" s="112">
        <f t="shared" si="0"/>
        <v>1</v>
      </c>
    </row>
    <row r="64" spans="1:14" x14ac:dyDescent="0.25">
      <c r="A64" s="112" t="s">
        <v>613</v>
      </c>
      <c r="B64" s="112"/>
      <c r="C64" s="112"/>
      <c r="D64" s="112"/>
      <c r="E64" s="112">
        <v>1</v>
      </c>
      <c r="F64" s="112">
        <v>2</v>
      </c>
      <c r="G64" s="112"/>
      <c r="H64" s="112"/>
      <c r="I64" s="112"/>
      <c r="J64" s="112"/>
      <c r="K64" s="112"/>
      <c r="L64" s="112">
        <v>1</v>
      </c>
      <c r="M64" s="112"/>
      <c r="N64" s="112">
        <f t="shared" si="0"/>
        <v>4</v>
      </c>
    </row>
    <row r="65" spans="1:14" x14ac:dyDescent="0.25">
      <c r="A65" s="112" t="s">
        <v>614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>
        <v>1</v>
      </c>
      <c r="L65" s="112"/>
      <c r="M65" s="112"/>
      <c r="N65" s="112">
        <f t="shared" si="0"/>
        <v>1</v>
      </c>
    </row>
    <row r="66" spans="1:14" x14ac:dyDescent="0.25">
      <c r="A66" s="112" t="s">
        <v>615</v>
      </c>
      <c r="B66" s="112"/>
      <c r="C66" s="112"/>
      <c r="D66" s="112"/>
      <c r="E66" s="112">
        <v>1</v>
      </c>
      <c r="F66" s="112"/>
      <c r="G66" s="112"/>
      <c r="H66" s="112"/>
      <c r="I66" s="112"/>
      <c r="J66" s="112"/>
      <c r="K66" s="112"/>
      <c r="L66" s="112"/>
      <c r="M66" s="112"/>
      <c r="N66" s="112">
        <f t="shared" si="0"/>
        <v>1</v>
      </c>
    </row>
    <row r="67" spans="1:14" x14ac:dyDescent="0.25">
      <c r="A67" s="112" t="s">
        <v>616</v>
      </c>
      <c r="B67" s="112"/>
      <c r="C67" s="112"/>
      <c r="D67" s="112"/>
      <c r="E67" s="112"/>
      <c r="F67" s="112"/>
      <c r="G67" s="112"/>
      <c r="H67" s="112"/>
      <c r="I67" s="112"/>
      <c r="J67" s="112"/>
      <c r="K67" s="112">
        <v>2</v>
      </c>
      <c r="L67" s="112"/>
      <c r="M67" s="112"/>
      <c r="N67" s="112">
        <f t="shared" si="0"/>
        <v>2</v>
      </c>
    </row>
    <row r="68" spans="1:14" x14ac:dyDescent="0.25">
      <c r="A68" s="112" t="s">
        <v>617</v>
      </c>
      <c r="B68" s="112"/>
      <c r="C68" s="112"/>
      <c r="D68" s="112"/>
      <c r="E68" s="112">
        <v>1</v>
      </c>
      <c r="F68" s="112"/>
      <c r="G68" s="112"/>
      <c r="H68" s="112"/>
      <c r="I68" s="112"/>
      <c r="J68" s="112"/>
      <c r="K68" s="112">
        <v>1</v>
      </c>
      <c r="L68" s="112"/>
      <c r="M68" s="112"/>
      <c r="N68" s="112">
        <f t="shared" si="0"/>
        <v>2</v>
      </c>
    </row>
    <row r="69" spans="1:14" x14ac:dyDescent="0.25">
      <c r="A69" s="112" t="s">
        <v>618</v>
      </c>
      <c r="B69" s="112">
        <v>1</v>
      </c>
      <c r="C69" s="112"/>
      <c r="D69" s="112">
        <v>3</v>
      </c>
      <c r="E69" s="112">
        <v>2</v>
      </c>
      <c r="F69" s="112">
        <v>3</v>
      </c>
      <c r="G69" s="112">
        <v>6</v>
      </c>
      <c r="H69" s="112">
        <v>2</v>
      </c>
      <c r="I69" s="112"/>
      <c r="J69" s="112">
        <v>1</v>
      </c>
      <c r="K69" s="112">
        <v>11</v>
      </c>
      <c r="L69" s="112">
        <v>2</v>
      </c>
      <c r="M69" s="112">
        <v>2</v>
      </c>
      <c r="N69" s="112">
        <f t="shared" si="0"/>
        <v>33</v>
      </c>
    </row>
    <row r="70" spans="1:14" x14ac:dyDescent="0.25">
      <c r="A70" s="112" t="s">
        <v>619</v>
      </c>
      <c r="B70" s="112"/>
      <c r="C70" s="112"/>
      <c r="D70" s="112"/>
      <c r="E70" s="112"/>
      <c r="F70" s="112">
        <v>2</v>
      </c>
      <c r="G70" s="112">
        <v>1</v>
      </c>
      <c r="H70" s="112"/>
      <c r="I70" s="112"/>
      <c r="J70" s="112"/>
      <c r="K70" s="112">
        <v>4</v>
      </c>
      <c r="L70" s="112"/>
      <c r="M70" s="112"/>
      <c r="N70" s="112">
        <f t="shared" ref="N70:N133" si="1">+B70+C70+D70+E70+F70+G70+H70+I70+J70+K70+L70+M70</f>
        <v>7</v>
      </c>
    </row>
    <row r="71" spans="1:14" x14ac:dyDescent="0.25">
      <c r="A71" s="112" t="s">
        <v>620</v>
      </c>
      <c r="B71" s="112"/>
      <c r="C71" s="112">
        <v>1</v>
      </c>
      <c r="D71" s="112"/>
      <c r="E71" s="112"/>
      <c r="F71" s="112"/>
      <c r="G71" s="112"/>
      <c r="H71" s="112"/>
      <c r="I71" s="112"/>
      <c r="J71" s="112"/>
      <c r="K71" s="112"/>
      <c r="L71" s="112"/>
      <c r="M71" s="112"/>
      <c r="N71" s="112">
        <f t="shared" si="1"/>
        <v>1</v>
      </c>
    </row>
    <row r="72" spans="1:14" x14ac:dyDescent="0.25">
      <c r="A72" s="112" t="s">
        <v>621</v>
      </c>
      <c r="B72" s="112">
        <v>2</v>
      </c>
      <c r="C72" s="112">
        <v>13</v>
      </c>
      <c r="D72" s="112">
        <v>20</v>
      </c>
      <c r="E72" s="112">
        <v>16</v>
      </c>
      <c r="F72" s="112">
        <v>19</v>
      </c>
      <c r="G72" s="112">
        <v>20</v>
      </c>
      <c r="H72" s="112">
        <v>25</v>
      </c>
      <c r="I72" s="112">
        <v>4</v>
      </c>
      <c r="J72" s="112">
        <v>2</v>
      </c>
      <c r="K72" s="112">
        <v>55</v>
      </c>
      <c r="L72" s="112">
        <v>39</v>
      </c>
      <c r="M72" s="112">
        <v>25</v>
      </c>
      <c r="N72" s="112">
        <f t="shared" si="1"/>
        <v>240</v>
      </c>
    </row>
    <row r="73" spans="1:14" x14ac:dyDescent="0.25">
      <c r="A73" s="112" t="s">
        <v>622</v>
      </c>
      <c r="B73" s="112"/>
      <c r="C73" s="112"/>
      <c r="D73" s="112"/>
      <c r="E73" s="112"/>
      <c r="F73" s="112">
        <v>2</v>
      </c>
      <c r="G73" s="112">
        <v>2</v>
      </c>
      <c r="H73" s="112"/>
      <c r="I73" s="112"/>
      <c r="J73" s="112"/>
      <c r="K73" s="112"/>
      <c r="L73" s="112"/>
      <c r="M73" s="112"/>
      <c r="N73" s="112">
        <f t="shared" si="1"/>
        <v>4</v>
      </c>
    </row>
    <row r="74" spans="1:14" x14ac:dyDescent="0.25">
      <c r="A74" s="112" t="s">
        <v>623</v>
      </c>
      <c r="B74" s="112"/>
      <c r="C74" s="112"/>
      <c r="D74" s="112"/>
      <c r="E74" s="112">
        <v>1</v>
      </c>
      <c r="F74" s="112"/>
      <c r="G74" s="112"/>
      <c r="H74" s="112"/>
      <c r="I74" s="112"/>
      <c r="J74" s="112"/>
      <c r="K74" s="112"/>
      <c r="L74" s="112"/>
      <c r="M74" s="112"/>
      <c r="N74" s="112">
        <f t="shared" si="1"/>
        <v>1</v>
      </c>
    </row>
    <row r="75" spans="1:14" x14ac:dyDescent="0.25">
      <c r="A75" s="112" t="s">
        <v>624</v>
      </c>
      <c r="B75" s="112"/>
      <c r="C75" s="112"/>
      <c r="D75" s="112">
        <v>1</v>
      </c>
      <c r="E75" s="112">
        <v>1</v>
      </c>
      <c r="F75" s="112">
        <v>1</v>
      </c>
      <c r="G75" s="112"/>
      <c r="H75" s="112"/>
      <c r="I75" s="112"/>
      <c r="J75" s="112"/>
      <c r="K75" s="112"/>
      <c r="L75" s="112"/>
      <c r="M75" s="112"/>
      <c r="N75" s="112">
        <f t="shared" si="1"/>
        <v>3</v>
      </c>
    </row>
    <row r="76" spans="1:14" x14ac:dyDescent="0.25">
      <c r="A76" s="112" t="s">
        <v>625</v>
      </c>
      <c r="B76" s="112">
        <v>4</v>
      </c>
      <c r="C76" s="112">
        <v>3</v>
      </c>
      <c r="D76" s="112">
        <v>7</v>
      </c>
      <c r="E76" s="112"/>
      <c r="F76" s="112">
        <v>15</v>
      </c>
      <c r="G76" s="112">
        <v>7</v>
      </c>
      <c r="H76" s="112">
        <v>8</v>
      </c>
      <c r="I76" s="112">
        <v>3</v>
      </c>
      <c r="J76" s="112">
        <v>4</v>
      </c>
      <c r="K76" s="112">
        <v>13</v>
      </c>
      <c r="L76" s="112">
        <v>15</v>
      </c>
      <c r="M76" s="112">
        <v>8</v>
      </c>
      <c r="N76" s="112">
        <f t="shared" si="1"/>
        <v>87</v>
      </c>
    </row>
    <row r="77" spans="1:14" x14ac:dyDescent="0.25">
      <c r="A77" s="112" t="s">
        <v>626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>
        <f t="shared" si="1"/>
        <v>0</v>
      </c>
    </row>
    <row r="78" spans="1:14" x14ac:dyDescent="0.25">
      <c r="A78" s="112" t="s">
        <v>627</v>
      </c>
      <c r="B78" s="112"/>
      <c r="C78" s="112"/>
      <c r="D78" s="112"/>
      <c r="E78" s="112"/>
      <c r="F78" s="112"/>
      <c r="G78" s="112">
        <v>4</v>
      </c>
      <c r="H78" s="112"/>
      <c r="I78" s="112"/>
      <c r="J78" s="112"/>
      <c r="K78" s="112"/>
      <c r="L78" s="112"/>
      <c r="M78" s="112"/>
      <c r="N78" s="112">
        <f t="shared" si="1"/>
        <v>4</v>
      </c>
    </row>
    <row r="79" spans="1:14" x14ac:dyDescent="0.25">
      <c r="A79" s="112" t="s">
        <v>628</v>
      </c>
      <c r="B79" s="112"/>
      <c r="C79" s="112"/>
      <c r="D79" s="112"/>
      <c r="E79" s="112"/>
      <c r="F79" s="112"/>
      <c r="G79" s="112">
        <v>1</v>
      </c>
      <c r="H79" s="112"/>
      <c r="I79" s="112"/>
      <c r="J79" s="112"/>
      <c r="K79" s="112"/>
      <c r="L79" s="112"/>
      <c r="M79" s="112"/>
      <c r="N79" s="112">
        <f t="shared" si="1"/>
        <v>1</v>
      </c>
    </row>
    <row r="80" spans="1:14" x14ac:dyDescent="0.25">
      <c r="A80" s="112" t="s">
        <v>629</v>
      </c>
      <c r="B80" s="112"/>
      <c r="C80" s="112">
        <v>3</v>
      </c>
      <c r="D80" s="112">
        <v>15</v>
      </c>
      <c r="E80" s="112">
        <v>7</v>
      </c>
      <c r="F80" s="112">
        <v>2</v>
      </c>
      <c r="G80" s="112">
        <v>4</v>
      </c>
      <c r="H80" s="112"/>
      <c r="I80" s="112">
        <v>2</v>
      </c>
      <c r="J80" s="112"/>
      <c r="K80" s="112">
        <v>10</v>
      </c>
      <c r="L80" s="112">
        <v>1</v>
      </c>
      <c r="M80" s="112"/>
      <c r="N80" s="112">
        <f t="shared" si="1"/>
        <v>44</v>
      </c>
    </row>
    <row r="81" spans="1:14" x14ac:dyDescent="0.25">
      <c r="A81" s="112" t="s">
        <v>630</v>
      </c>
      <c r="B81" s="112">
        <v>6</v>
      </c>
      <c r="C81" s="112">
        <v>13</v>
      </c>
      <c r="D81" s="112">
        <v>10</v>
      </c>
      <c r="E81" s="112">
        <v>2</v>
      </c>
      <c r="F81" s="112">
        <v>10</v>
      </c>
      <c r="G81" s="112">
        <v>9</v>
      </c>
      <c r="H81" s="112">
        <v>27</v>
      </c>
      <c r="I81" s="112">
        <v>8</v>
      </c>
      <c r="J81" s="112">
        <v>6</v>
      </c>
      <c r="K81" s="112">
        <v>16</v>
      </c>
      <c r="L81" s="112">
        <v>25</v>
      </c>
      <c r="M81" s="112">
        <v>27</v>
      </c>
      <c r="N81" s="112">
        <f t="shared" si="1"/>
        <v>159</v>
      </c>
    </row>
    <row r="82" spans="1:14" x14ac:dyDescent="0.25">
      <c r="A82" s="112" t="s">
        <v>631</v>
      </c>
      <c r="B82" s="112"/>
      <c r="C82" s="112"/>
      <c r="D82" s="112"/>
      <c r="E82" s="112"/>
      <c r="F82" s="112"/>
      <c r="G82" s="112"/>
      <c r="H82" s="112">
        <v>1</v>
      </c>
      <c r="I82" s="112"/>
      <c r="J82" s="112"/>
      <c r="K82" s="112"/>
      <c r="L82" s="112"/>
      <c r="M82" s="112">
        <v>1</v>
      </c>
      <c r="N82" s="112">
        <f t="shared" si="1"/>
        <v>2</v>
      </c>
    </row>
    <row r="83" spans="1:14" x14ac:dyDescent="0.25">
      <c r="A83" s="112" t="s">
        <v>632</v>
      </c>
      <c r="B83" s="112">
        <v>1</v>
      </c>
      <c r="C83" s="112"/>
      <c r="D83" s="112">
        <v>1</v>
      </c>
      <c r="E83" s="112">
        <v>1</v>
      </c>
      <c r="F83" s="112">
        <v>2</v>
      </c>
      <c r="G83" s="112">
        <v>1</v>
      </c>
      <c r="H83" s="112"/>
      <c r="I83" s="112"/>
      <c r="J83" s="112">
        <v>1</v>
      </c>
      <c r="K83" s="112">
        <v>1</v>
      </c>
      <c r="L83" s="112">
        <v>4</v>
      </c>
      <c r="M83" s="112"/>
      <c r="N83" s="112">
        <f t="shared" si="1"/>
        <v>12</v>
      </c>
    </row>
    <row r="84" spans="1:14" x14ac:dyDescent="0.25">
      <c r="A84" s="112" t="s">
        <v>633</v>
      </c>
      <c r="B84" s="112">
        <v>1</v>
      </c>
      <c r="C84" s="112"/>
      <c r="D84" s="112"/>
      <c r="E84" s="112"/>
      <c r="F84" s="112"/>
      <c r="G84" s="112">
        <v>1</v>
      </c>
      <c r="H84" s="112"/>
      <c r="I84" s="112"/>
      <c r="J84" s="112">
        <v>1</v>
      </c>
      <c r="K84" s="112"/>
      <c r="L84" s="112">
        <v>2</v>
      </c>
      <c r="M84" s="112"/>
      <c r="N84" s="112">
        <f t="shared" si="1"/>
        <v>5</v>
      </c>
    </row>
    <row r="85" spans="1:14" x14ac:dyDescent="0.25">
      <c r="A85" s="112" t="s">
        <v>634</v>
      </c>
      <c r="B85" s="112">
        <v>10</v>
      </c>
      <c r="C85" s="112">
        <v>4</v>
      </c>
      <c r="D85" s="112">
        <v>17</v>
      </c>
      <c r="E85" s="112">
        <v>9</v>
      </c>
      <c r="F85" s="112">
        <v>22</v>
      </c>
      <c r="G85" s="112">
        <v>25</v>
      </c>
      <c r="H85" s="112">
        <v>9</v>
      </c>
      <c r="I85" s="112">
        <v>2</v>
      </c>
      <c r="J85" s="112">
        <v>10</v>
      </c>
      <c r="K85" s="112">
        <v>10</v>
      </c>
      <c r="L85" s="112">
        <v>14</v>
      </c>
      <c r="M85" s="112">
        <v>9</v>
      </c>
      <c r="N85" s="112">
        <f t="shared" si="1"/>
        <v>141</v>
      </c>
    </row>
    <row r="86" spans="1:14" x14ac:dyDescent="0.25">
      <c r="A86" s="112" t="s">
        <v>635</v>
      </c>
      <c r="B86" s="112"/>
      <c r="C86" s="112"/>
      <c r="D86" s="112"/>
      <c r="E86" s="112"/>
      <c r="F86" s="112">
        <v>3</v>
      </c>
      <c r="G86" s="112"/>
      <c r="H86" s="112"/>
      <c r="I86" s="112"/>
      <c r="J86" s="112"/>
      <c r="K86" s="112"/>
      <c r="L86" s="112"/>
      <c r="M86" s="112"/>
      <c r="N86" s="112">
        <f t="shared" si="1"/>
        <v>3</v>
      </c>
    </row>
    <row r="87" spans="1:14" x14ac:dyDescent="0.25">
      <c r="A87" s="112" t="s">
        <v>636</v>
      </c>
      <c r="B87" s="112"/>
      <c r="C87" s="112"/>
      <c r="D87" s="112"/>
      <c r="E87" s="112"/>
      <c r="F87" s="112"/>
      <c r="G87" s="112"/>
      <c r="H87" s="112"/>
      <c r="I87" s="112"/>
      <c r="J87" s="112"/>
      <c r="K87" s="112">
        <v>1</v>
      </c>
      <c r="L87" s="112"/>
      <c r="M87" s="112"/>
      <c r="N87" s="112">
        <f t="shared" si="1"/>
        <v>1</v>
      </c>
    </row>
    <row r="88" spans="1:14" x14ac:dyDescent="0.25">
      <c r="A88" s="112" t="s">
        <v>637</v>
      </c>
      <c r="B88" s="112">
        <v>6</v>
      </c>
      <c r="C88" s="112">
        <v>27</v>
      </c>
      <c r="D88" s="112">
        <v>9</v>
      </c>
      <c r="E88" s="112">
        <v>6</v>
      </c>
      <c r="F88" s="112">
        <v>20</v>
      </c>
      <c r="G88" s="112">
        <v>13</v>
      </c>
      <c r="H88" s="112">
        <v>14</v>
      </c>
      <c r="I88" s="112">
        <v>4</v>
      </c>
      <c r="J88" s="112">
        <v>6</v>
      </c>
      <c r="K88" s="112">
        <v>14</v>
      </c>
      <c r="L88" s="112">
        <v>18</v>
      </c>
      <c r="M88" s="112">
        <v>14</v>
      </c>
      <c r="N88" s="112">
        <f t="shared" si="1"/>
        <v>151</v>
      </c>
    </row>
    <row r="89" spans="1:14" x14ac:dyDescent="0.25">
      <c r="A89" s="112" t="s">
        <v>638</v>
      </c>
      <c r="B89" s="112"/>
      <c r="C89" s="112"/>
      <c r="D89" s="112">
        <v>1</v>
      </c>
      <c r="E89" s="112">
        <v>1</v>
      </c>
      <c r="F89" s="112"/>
      <c r="G89" s="112">
        <v>2</v>
      </c>
      <c r="H89" s="112"/>
      <c r="I89" s="112"/>
      <c r="J89" s="112"/>
      <c r="K89" s="112"/>
      <c r="L89" s="112"/>
      <c r="M89" s="112"/>
      <c r="N89" s="112">
        <f t="shared" si="1"/>
        <v>4</v>
      </c>
    </row>
    <row r="90" spans="1:14" x14ac:dyDescent="0.25">
      <c r="A90" s="112" t="s">
        <v>639</v>
      </c>
      <c r="B90" s="112"/>
      <c r="C90" s="112">
        <v>1</v>
      </c>
      <c r="D90" s="112"/>
      <c r="E90" s="112"/>
      <c r="F90" s="112">
        <v>1</v>
      </c>
      <c r="G90" s="112"/>
      <c r="H90" s="112"/>
      <c r="I90" s="112"/>
      <c r="J90" s="112"/>
      <c r="K90" s="112">
        <v>1</v>
      </c>
      <c r="L90" s="112"/>
      <c r="M90" s="112"/>
      <c r="N90" s="112">
        <f t="shared" si="1"/>
        <v>3</v>
      </c>
    </row>
    <row r="91" spans="1:14" x14ac:dyDescent="0.25">
      <c r="A91" s="112" t="s">
        <v>640</v>
      </c>
      <c r="B91" s="112">
        <v>4</v>
      </c>
      <c r="C91" s="112"/>
      <c r="D91" s="112">
        <v>3</v>
      </c>
      <c r="E91" s="112">
        <v>2</v>
      </c>
      <c r="F91" s="112">
        <v>7</v>
      </c>
      <c r="G91" s="112">
        <v>1</v>
      </c>
      <c r="H91" s="112">
        <v>2</v>
      </c>
      <c r="I91" s="112">
        <v>1</v>
      </c>
      <c r="J91" s="112">
        <v>4</v>
      </c>
      <c r="K91" s="112">
        <v>3</v>
      </c>
      <c r="L91" s="112">
        <v>4</v>
      </c>
      <c r="M91" s="112">
        <v>2</v>
      </c>
      <c r="N91" s="112">
        <f t="shared" si="1"/>
        <v>33</v>
      </c>
    </row>
    <row r="92" spans="1:14" x14ac:dyDescent="0.25">
      <c r="A92" s="112" t="s">
        <v>641</v>
      </c>
      <c r="B92" s="112"/>
      <c r="C92" s="112"/>
      <c r="D92" s="112"/>
      <c r="E92" s="112"/>
      <c r="F92" s="112">
        <v>1</v>
      </c>
      <c r="G92" s="112"/>
      <c r="H92" s="112"/>
      <c r="I92" s="112"/>
      <c r="J92" s="112"/>
      <c r="K92" s="112"/>
      <c r="L92" s="112"/>
      <c r="M92" s="112"/>
      <c r="N92" s="112">
        <f t="shared" si="1"/>
        <v>1</v>
      </c>
    </row>
    <row r="93" spans="1:14" x14ac:dyDescent="0.25">
      <c r="A93" s="112" t="s">
        <v>642</v>
      </c>
      <c r="B93" s="112"/>
      <c r="C93" s="112">
        <v>1</v>
      </c>
      <c r="D93" s="112">
        <v>1</v>
      </c>
      <c r="E93" s="112"/>
      <c r="F93" s="112"/>
      <c r="G93" s="112"/>
      <c r="H93" s="112"/>
      <c r="I93" s="112"/>
      <c r="J93" s="112"/>
      <c r="K93" s="112">
        <v>2</v>
      </c>
      <c r="L93" s="112"/>
      <c r="M93" s="112"/>
      <c r="N93" s="112">
        <f t="shared" si="1"/>
        <v>4</v>
      </c>
    </row>
    <row r="94" spans="1:14" x14ac:dyDescent="0.25">
      <c r="A94" s="112" t="s">
        <v>643</v>
      </c>
      <c r="B94" s="112">
        <v>3</v>
      </c>
      <c r="C94" s="112">
        <v>1</v>
      </c>
      <c r="D94" s="112">
        <v>3</v>
      </c>
      <c r="E94" s="112"/>
      <c r="F94" s="112">
        <v>3</v>
      </c>
      <c r="G94" s="112">
        <v>11</v>
      </c>
      <c r="H94" s="112">
        <v>3</v>
      </c>
      <c r="I94" s="112">
        <v>2</v>
      </c>
      <c r="J94" s="112">
        <v>3</v>
      </c>
      <c r="K94" s="112">
        <v>15</v>
      </c>
      <c r="L94" s="112">
        <v>3</v>
      </c>
      <c r="M94" s="112">
        <v>3</v>
      </c>
      <c r="N94" s="112">
        <f t="shared" si="1"/>
        <v>50</v>
      </c>
    </row>
    <row r="95" spans="1:14" x14ac:dyDescent="0.25">
      <c r="A95" s="112" t="s">
        <v>644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>
        <v>4</v>
      </c>
      <c r="M95" s="112"/>
      <c r="N95" s="112">
        <f t="shared" si="1"/>
        <v>4</v>
      </c>
    </row>
    <row r="96" spans="1:14" x14ac:dyDescent="0.25">
      <c r="A96" s="112" t="s">
        <v>645</v>
      </c>
      <c r="B96" s="112"/>
      <c r="C96" s="112">
        <v>1</v>
      </c>
      <c r="D96" s="112">
        <v>2</v>
      </c>
      <c r="E96" s="112">
        <v>1</v>
      </c>
      <c r="F96" s="112">
        <v>2</v>
      </c>
      <c r="G96" s="112"/>
      <c r="H96" s="112">
        <v>8</v>
      </c>
      <c r="I96" s="112">
        <v>1</v>
      </c>
      <c r="J96" s="112"/>
      <c r="K96" s="112">
        <v>6</v>
      </c>
      <c r="L96" s="112">
        <v>3</v>
      </c>
      <c r="M96" s="112">
        <v>8</v>
      </c>
      <c r="N96" s="112">
        <f t="shared" si="1"/>
        <v>32</v>
      </c>
    </row>
    <row r="97" spans="1:14" x14ac:dyDescent="0.25">
      <c r="A97" s="112" t="s">
        <v>646</v>
      </c>
      <c r="B97" s="112"/>
      <c r="C97" s="112"/>
      <c r="D97" s="112">
        <v>1</v>
      </c>
      <c r="E97" s="112"/>
      <c r="F97" s="112"/>
      <c r="G97" s="112"/>
      <c r="H97" s="112"/>
      <c r="I97" s="112"/>
      <c r="J97" s="112"/>
      <c r="K97" s="112"/>
      <c r="L97" s="112"/>
      <c r="M97" s="112"/>
      <c r="N97" s="112">
        <f t="shared" si="1"/>
        <v>1</v>
      </c>
    </row>
    <row r="98" spans="1:14" x14ac:dyDescent="0.25">
      <c r="A98" s="112" t="s">
        <v>647</v>
      </c>
      <c r="B98" s="112"/>
      <c r="C98" s="112"/>
      <c r="D98" s="112">
        <v>1</v>
      </c>
      <c r="E98" s="112"/>
      <c r="F98" s="112"/>
      <c r="G98" s="112"/>
      <c r="H98" s="112"/>
      <c r="I98" s="112"/>
      <c r="J98" s="112"/>
      <c r="K98" s="112"/>
      <c r="L98" s="112"/>
      <c r="M98" s="112"/>
      <c r="N98" s="112">
        <f t="shared" si="1"/>
        <v>1</v>
      </c>
    </row>
    <row r="99" spans="1:14" x14ac:dyDescent="0.25">
      <c r="A99" s="112" t="s">
        <v>648</v>
      </c>
      <c r="B99" s="112"/>
      <c r="C99" s="112"/>
      <c r="D99" s="112"/>
      <c r="E99" s="112">
        <v>4</v>
      </c>
      <c r="F99" s="112">
        <v>1</v>
      </c>
      <c r="G99" s="112"/>
      <c r="H99" s="112"/>
      <c r="I99" s="112"/>
      <c r="J99" s="112"/>
      <c r="K99" s="112">
        <v>2</v>
      </c>
      <c r="L99" s="112"/>
      <c r="M99" s="112"/>
      <c r="N99" s="112">
        <f t="shared" si="1"/>
        <v>7</v>
      </c>
    </row>
    <row r="100" spans="1:14" x14ac:dyDescent="0.25">
      <c r="A100" s="112" t="s">
        <v>649</v>
      </c>
      <c r="B100" s="112"/>
      <c r="C100" s="112">
        <v>1</v>
      </c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>
        <f t="shared" si="1"/>
        <v>1</v>
      </c>
    </row>
    <row r="101" spans="1:14" x14ac:dyDescent="0.25">
      <c r="A101" s="112" t="s">
        <v>650</v>
      </c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>
        <f t="shared" si="1"/>
        <v>0</v>
      </c>
    </row>
    <row r="102" spans="1:14" x14ac:dyDescent="0.25">
      <c r="A102" s="112" t="s">
        <v>651</v>
      </c>
      <c r="B102" s="112"/>
      <c r="C102" s="112"/>
      <c r="D102" s="112">
        <v>1</v>
      </c>
      <c r="E102" s="112"/>
      <c r="F102" s="112">
        <v>1</v>
      </c>
      <c r="G102" s="112"/>
      <c r="H102" s="112"/>
      <c r="I102" s="112"/>
      <c r="J102" s="112"/>
      <c r="K102" s="112"/>
      <c r="L102" s="112"/>
      <c r="M102" s="112"/>
      <c r="N102" s="112">
        <f t="shared" si="1"/>
        <v>2</v>
      </c>
    </row>
    <row r="103" spans="1:14" x14ac:dyDescent="0.25">
      <c r="A103" s="112" t="s">
        <v>652</v>
      </c>
      <c r="B103" s="112"/>
      <c r="C103" s="112">
        <v>1</v>
      </c>
      <c r="D103" s="112">
        <v>7</v>
      </c>
      <c r="E103" s="112"/>
      <c r="F103" s="112">
        <v>8</v>
      </c>
      <c r="G103" s="112">
        <v>3</v>
      </c>
      <c r="H103" s="112">
        <v>2</v>
      </c>
      <c r="I103" s="112"/>
      <c r="J103" s="112"/>
      <c r="K103" s="112">
        <v>10</v>
      </c>
      <c r="L103" s="112">
        <v>2</v>
      </c>
      <c r="M103" s="112">
        <v>2</v>
      </c>
      <c r="N103" s="112">
        <f t="shared" si="1"/>
        <v>35</v>
      </c>
    </row>
    <row r="104" spans="1:14" x14ac:dyDescent="0.25">
      <c r="A104" s="112" t="s">
        <v>653</v>
      </c>
      <c r="B104" s="112">
        <v>1</v>
      </c>
      <c r="C104" s="112">
        <v>3</v>
      </c>
      <c r="D104" s="112">
        <v>3</v>
      </c>
      <c r="E104" s="112"/>
      <c r="F104" s="112"/>
      <c r="G104" s="112">
        <v>2</v>
      </c>
      <c r="H104" s="112">
        <v>7</v>
      </c>
      <c r="I104" s="112"/>
      <c r="J104" s="112">
        <v>1</v>
      </c>
      <c r="K104" s="112">
        <v>1</v>
      </c>
      <c r="L104" s="112">
        <v>3</v>
      </c>
      <c r="M104" s="112">
        <v>7</v>
      </c>
      <c r="N104" s="112">
        <f t="shared" si="1"/>
        <v>28</v>
      </c>
    </row>
    <row r="105" spans="1:14" x14ac:dyDescent="0.25">
      <c r="A105" s="112" t="s">
        <v>654</v>
      </c>
      <c r="B105" s="112"/>
      <c r="C105" s="112">
        <v>5</v>
      </c>
      <c r="D105" s="112">
        <v>2</v>
      </c>
      <c r="E105" s="112">
        <v>1</v>
      </c>
      <c r="F105" s="112">
        <v>5</v>
      </c>
      <c r="G105" s="112">
        <v>9</v>
      </c>
      <c r="H105" s="112">
        <v>9</v>
      </c>
      <c r="I105" s="112"/>
      <c r="J105" s="112"/>
      <c r="K105" s="112">
        <v>6</v>
      </c>
      <c r="L105" s="112">
        <v>12</v>
      </c>
      <c r="M105" s="112">
        <v>6</v>
      </c>
      <c r="N105" s="112">
        <f t="shared" si="1"/>
        <v>55</v>
      </c>
    </row>
    <row r="106" spans="1:14" x14ac:dyDescent="0.25">
      <c r="A106" s="112" t="s">
        <v>655</v>
      </c>
      <c r="B106" s="112"/>
      <c r="C106" s="112"/>
      <c r="D106" s="112">
        <v>1</v>
      </c>
      <c r="E106" s="112">
        <v>1</v>
      </c>
      <c r="F106" s="112">
        <v>5</v>
      </c>
      <c r="G106" s="112">
        <v>1</v>
      </c>
      <c r="H106" s="112"/>
      <c r="I106" s="112"/>
      <c r="J106" s="112"/>
      <c r="K106" s="112">
        <v>3</v>
      </c>
      <c r="L106" s="112">
        <v>2</v>
      </c>
      <c r="M106" s="112"/>
      <c r="N106" s="112">
        <f t="shared" si="1"/>
        <v>13</v>
      </c>
    </row>
    <row r="107" spans="1:14" x14ac:dyDescent="0.25">
      <c r="A107" s="112" t="s">
        <v>656</v>
      </c>
      <c r="B107" s="112">
        <v>6</v>
      </c>
      <c r="C107" s="112">
        <v>6</v>
      </c>
      <c r="D107" s="112">
        <v>12</v>
      </c>
      <c r="E107" s="112">
        <v>6</v>
      </c>
      <c r="F107" s="112">
        <v>32</v>
      </c>
      <c r="G107" s="112">
        <v>16</v>
      </c>
      <c r="H107" s="112">
        <v>23</v>
      </c>
      <c r="I107" s="112">
        <v>4</v>
      </c>
      <c r="J107" s="112">
        <v>6</v>
      </c>
      <c r="K107" s="112">
        <v>11</v>
      </c>
      <c r="L107" s="112">
        <v>5</v>
      </c>
      <c r="M107" s="112">
        <v>13</v>
      </c>
      <c r="N107" s="112">
        <f t="shared" si="1"/>
        <v>140</v>
      </c>
    </row>
    <row r="108" spans="1:14" x14ac:dyDescent="0.25">
      <c r="A108" s="112" t="s">
        <v>657</v>
      </c>
      <c r="B108" s="112"/>
      <c r="C108" s="112"/>
      <c r="D108" s="112">
        <v>1</v>
      </c>
      <c r="E108" s="112"/>
      <c r="F108" s="112"/>
      <c r="G108" s="112">
        <v>1</v>
      </c>
      <c r="H108" s="112">
        <v>1</v>
      </c>
      <c r="I108" s="112"/>
      <c r="J108" s="112"/>
      <c r="K108" s="112"/>
      <c r="L108" s="112"/>
      <c r="M108" s="112">
        <v>1</v>
      </c>
      <c r="N108" s="112">
        <f t="shared" si="1"/>
        <v>4</v>
      </c>
    </row>
    <row r="109" spans="1:14" x14ac:dyDescent="0.25">
      <c r="A109" s="112" t="s">
        <v>658</v>
      </c>
      <c r="B109" s="112"/>
      <c r="C109" s="112"/>
      <c r="D109" s="112"/>
      <c r="E109" s="112"/>
      <c r="F109" s="112"/>
      <c r="G109" s="112"/>
      <c r="H109" s="112"/>
      <c r="I109" s="112"/>
      <c r="J109" s="112"/>
      <c r="K109" s="112">
        <v>1</v>
      </c>
      <c r="L109" s="112"/>
      <c r="M109" s="112"/>
      <c r="N109" s="112">
        <f t="shared" si="1"/>
        <v>1</v>
      </c>
    </row>
    <row r="110" spans="1:14" x14ac:dyDescent="0.25">
      <c r="A110" s="112" t="s">
        <v>659</v>
      </c>
      <c r="B110" s="112"/>
      <c r="C110" s="112"/>
      <c r="D110" s="112"/>
      <c r="E110" s="112">
        <v>1</v>
      </c>
      <c r="F110" s="112"/>
      <c r="G110" s="112"/>
      <c r="H110" s="112"/>
      <c r="I110" s="112"/>
      <c r="J110" s="112"/>
      <c r="K110" s="112"/>
      <c r="L110" s="112"/>
      <c r="M110" s="112"/>
      <c r="N110" s="112">
        <f t="shared" si="1"/>
        <v>1</v>
      </c>
    </row>
    <row r="111" spans="1:14" x14ac:dyDescent="0.25">
      <c r="A111" s="112" t="s">
        <v>660</v>
      </c>
      <c r="B111" s="112"/>
      <c r="C111" s="112"/>
      <c r="D111" s="112"/>
      <c r="E111" s="112"/>
      <c r="F111" s="112"/>
      <c r="G111" s="112"/>
      <c r="H111" s="112">
        <v>1</v>
      </c>
      <c r="I111" s="112"/>
      <c r="J111" s="112"/>
      <c r="K111" s="112"/>
      <c r="L111" s="112"/>
      <c r="M111" s="112">
        <v>1</v>
      </c>
      <c r="N111" s="112">
        <f t="shared" si="1"/>
        <v>2</v>
      </c>
    </row>
    <row r="112" spans="1:14" x14ac:dyDescent="0.25">
      <c r="A112" s="112" t="s">
        <v>661</v>
      </c>
      <c r="B112" s="112"/>
      <c r="C112" s="112"/>
      <c r="D112" s="112"/>
      <c r="E112" s="112"/>
      <c r="F112" s="112"/>
      <c r="G112" s="112">
        <v>1</v>
      </c>
      <c r="H112" s="112"/>
      <c r="I112" s="112"/>
      <c r="J112" s="112"/>
      <c r="K112" s="112"/>
      <c r="L112" s="112">
        <v>2</v>
      </c>
      <c r="M112" s="112"/>
      <c r="N112" s="112">
        <f t="shared" si="1"/>
        <v>3</v>
      </c>
    </row>
    <row r="113" spans="1:14" x14ac:dyDescent="0.25">
      <c r="A113" s="112" t="s">
        <v>662</v>
      </c>
      <c r="B113" s="112"/>
      <c r="C113" s="112"/>
      <c r="D113" s="112"/>
      <c r="E113" s="112"/>
      <c r="F113" s="112">
        <v>3</v>
      </c>
      <c r="G113" s="112">
        <v>1</v>
      </c>
      <c r="H113" s="112">
        <v>1</v>
      </c>
      <c r="I113" s="112"/>
      <c r="J113" s="112"/>
      <c r="K113" s="112">
        <v>2</v>
      </c>
      <c r="L113" s="112"/>
      <c r="M113" s="112">
        <v>1</v>
      </c>
      <c r="N113" s="112">
        <f t="shared" si="1"/>
        <v>8</v>
      </c>
    </row>
    <row r="114" spans="1:14" x14ac:dyDescent="0.25">
      <c r="A114" s="112" t="s">
        <v>663</v>
      </c>
      <c r="B114" s="112"/>
      <c r="C114" s="112">
        <v>2</v>
      </c>
      <c r="D114" s="112">
        <v>4</v>
      </c>
      <c r="E114" s="112">
        <v>1</v>
      </c>
      <c r="F114" s="112">
        <v>2</v>
      </c>
      <c r="G114" s="112">
        <v>2</v>
      </c>
      <c r="H114" s="112">
        <v>2</v>
      </c>
      <c r="I114" s="112"/>
      <c r="J114" s="112"/>
      <c r="K114" s="112">
        <v>4</v>
      </c>
      <c r="L114" s="112"/>
      <c r="M114" s="112">
        <v>2</v>
      </c>
      <c r="N114" s="112">
        <f t="shared" si="1"/>
        <v>19</v>
      </c>
    </row>
    <row r="115" spans="1:14" x14ac:dyDescent="0.25">
      <c r="A115" s="112" t="s">
        <v>664</v>
      </c>
      <c r="B115" s="112"/>
      <c r="C115" s="112"/>
      <c r="D115" s="112"/>
      <c r="E115" s="112"/>
      <c r="F115" s="112"/>
      <c r="G115" s="112"/>
      <c r="H115" s="112">
        <v>1</v>
      </c>
      <c r="I115" s="112"/>
      <c r="J115" s="112"/>
      <c r="K115" s="112"/>
      <c r="L115" s="112"/>
      <c r="M115" s="112">
        <v>1</v>
      </c>
      <c r="N115" s="112">
        <f t="shared" si="1"/>
        <v>2</v>
      </c>
    </row>
    <row r="116" spans="1:14" x14ac:dyDescent="0.25">
      <c r="A116" s="112" t="s">
        <v>665</v>
      </c>
      <c r="B116" s="112">
        <v>2</v>
      </c>
      <c r="C116" s="112">
        <v>3</v>
      </c>
      <c r="D116" s="112">
        <v>10</v>
      </c>
      <c r="E116" s="112">
        <v>3</v>
      </c>
      <c r="F116" s="112">
        <v>22</v>
      </c>
      <c r="G116" s="112">
        <v>12</v>
      </c>
      <c r="H116" s="112">
        <v>7</v>
      </c>
      <c r="I116" s="112"/>
      <c r="J116" s="112">
        <v>2</v>
      </c>
      <c r="K116" s="112">
        <v>6</v>
      </c>
      <c r="L116" s="112">
        <v>11</v>
      </c>
      <c r="M116" s="112">
        <v>7</v>
      </c>
      <c r="N116" s="112">
        <f t="shared" si="1"/>
        <v>85</v>
      </c>
    </row>
    <row r="117" spans="1:14" x14ac:dyDescent="0.25">
      <c r="A117" s="112" t="s">
        <v>666</v>
      </c>
      <c r="B117" s="112"/>
      <c r="C117" s="112"/>
      <c r="D117" s="112">
        <v>1</v>
      </c>
      <c r="E117" s="112"/>
      <c r="F117" s="112"/>
      <c r="G117" s="112"/>
      <c r="H117" s="112"/>
      <c r="I117" s="112"/>
      <c r="J117" s="112"/>
      <c r="K117" s="112"/>
      <c r="L117" s="112"/>
      <c r="M117" s="112"/>
      <c r="N117" s="112">
        <f t="shared" si="1"/>
        <v>1</v>
      </c>
    </row>
    <row r="118" spans="1:14" x14ac:dyDescent="0.25">
      <c r="A118" s="112" t="s">
        <v>667</v>
      </c>
      <c r="B118" s="112"/>
      <c r="C118" s="112"/>
      <c r="D118" s="112"/>
      <c r="E118" s="112">
        <v>1</v>
      </c>
      <c r="F118" s="112"/>
      <c r="G118" s="112"/>
      <c r="H118" s="112"/>
      <c r="I118" s="112">
        <v>1</v>
      </c>
      <c r="J118" s="112"/>
      <c r="K118" s="112"/>
      <c r="L118" s="112">
        <v>2</v>
      </c>
      <c r="M118" s="112"/>
      <c r="N118" s="112">
        <f t="shared" si="1"/>
        <v>4</v>
      </c>
    </row>
    <row r="119" spans="1:14" x14ac:dyDescent="0.25">
      <c r="A119" s="112" t="s">
        <v>668</v>
      </c>
      <c r="B119" s="112"/>
      <c r="C119" s="112"/>
      <c r="D119" s="112"/>
      <c r="E119" s="112"/>
      <c r="F119" s="112"/>
      <c r="G119" s="112">
        <v>1</v>
      </c>
      <c r="H119" s="112"/>
      <c r="I119" s="112"/>
      <c r="J119" s="112"/>
      <c r="K119" s="112"/>
      <c r="L119" s="112"/>
      <c r="M119" s="112"/>
      <c r="N119" s="112">
        <f t="shared" si="1"/>
        <v>1</v>
      </c>
    </row>
    <row r="120" spans="1:14" x14ac:dyDescent="0.25">
      <c r="A120" s="112" t="s">
        <v>669</v>
      </c>
      <c r="B120" s="112"/>
      <c r="C120" s="112"/>
      <c r="D120" s="112"/>
      <c r="E120" s="112"/>
      <c r="F120" s="112">
        <v>1</v>
      </c>
      <c r="G120" s="112"/>
      <c r="H120" s="112"/>
      <c r="I120" s="112"/>
      <c r="J120" s="112"/>
      <c r="K120" s="112">
        <v>1</v>
      </c>
      <c r="L120" s="112"/>
      <c r="M120" s="112"/>
      <c r="N120" s="112">
        <f t="shared" si="1"/>
        <v>2</v>
      </c>
    </row>
    <row r="121" spans="1:14" x14ac:dyDescent="0.25">
      <c r="A121" s="112" t="s">
        <v>670</v>
      </c>
      <c r="B121" s="112">
        <v>6</v>
      </c>
      <c r="C121" s="112">
        <v>3</v>
      </c>
      <c r="D121" s="112">
        <v>7</v>
      </c>
      <c r="E121" s="112">
        <v>2</v>
      </c>
      <c r="F121" s="112">
        <v>4</v>
      </c>
      <c r="G121" s="112">
        <v>9</v>
      </c>
      <c r="H121" s="112">
        <v>2</v>
      </c>
      <c r="I121" s="112"/>
      <c r="J121" s="112">
        <v>6</v>
      </c>
      <c r="K121" s="112">
        <v>9</v>
      </c>
      <c r="L121" s="112">
        <v>1</v>
      </c>
      <c r="M121" s="112">
        <v>2</v>
      </c>
      <c r="N121" s="112">
        <f t="shared" si="1"/>
        <v>51</v>
      </c>
    </row>
    <row r="122" spans="1:14" x14ac:dyDescent="0.25">
      <c r="A122" s="112" t="s">
        <v>671</v>
      </c>
      <c r="B122" s="112"/>
      <c r="C122" s="112"/>
      <c r="D122" s="112">
        <v>1</v>
      </c>
      <c r="E122" s="112"/>
      <c r="F122" s="112"/>
      <c r="G122" s="112">
        <v>2</v>
      </c>
      <c r="H122" s="112">
        <v>1</v>
      </c>
      <c r="I122" s="112"/>
      <c r="J122" s="112"/>
      <c r="K122" s="112"/>
      <c r="L122" s="112"/>
      <c r="M122" s="112">
        <v>1</v>
      </c>
      <c r="N122" s="112">
        <f t="shared" si="1"/>
        <v>5</v>
      </c>
    </row>
    <row r="123" spans="1:14" x14ac:dyDescent="0.25">
      <c r="A123" s="112" t="s">
        <v>672</v>
      </c>
      <c r="B123" s="112">
        <v>2</v>
      </c>
      <c r="C123" s="112">
        <v>6</v>
      </c>
      <c r="D123" s="112">
        <v>8</v>
      </c>
      <c r="E123" s="112">
        <v>8</v>
      </c>
      <c r="F123" s="112">
        <v>12</v>
      </c>
      <c r="G123" s="112">
        <v>17</v>
      </c>
      <c r="H123" s="112">
        <v>11</v>
      </c>
      <c r="I123" s="112">
        <v>2</v>
      </c>
      <c r="J123" s="112">
        <v>2</v>
      </c>
      <c r="K123" s="112"/>
      <c r="L123" s="112">
        <v>15</v>
      </c>
      <c r="M123" s="112">
        <v>9</v>
      </c>
      <c r="N123" s="112">
        <f t="shared" si="1"/>
        <v>92</v>
      </c>
    </row>
    <row r="124" spans="1:14" x14ac:dyDescent="0.25">
      <c r="A124" s="112" t="s">
        <v>673</v>
      </c>
      <c r="B124" s="112"/>
      <c r="C124" s="112">
        <v>3</v>
      </c>
      <c r="D124" s="112">
        <v>3</v>
      </c>
      <c r="E124" s="112">
        <v>2</v>
      </c>
      <c r="F124" s="112">
        <v>2</v>
      </c>
      <c r="G124" s="112">
        <v>1</v>
      </c>
      <c r="H124" s="112"/>
      <c r="I124" s="112"/>
      <c r="J124" s="112"/>
      <c r="K124" s="112">
        <v>1</v>
      </c>
      <c r="L124" s="112">
        <v>2</v>
      </c>
      <c r="M124" s="112"/>
      <c r="N124" s="112">
        <f t="shared" si="1"/>
        <v>14</v>
      </c>
    </row>
    <row r="125" spans="1:14" x14ac:dyDescent="0.25">
      <c r="A125" s="112" t="s">
        <v>674</v>
      </c>
      <c r="B125" s="112">
        <v>4</v>
      </c>
      <c r="C125" s="112">
        <v>4</v>
      </c>
      <c r="D125" s="112">
        <v>3</v>
      </c>
      <c r="E125" s="112">
        <v>5</v>
      </c>
      <c r="F125" s="112">
        <v>5</v>
      </c>
      <c r="G125" s="112">
        <v>3</v>
      </c>
      <c r="H125" s="112">
        <v>11</v>
      </c>
      <c r="I125" s="112"/>
      <c r="J125" s="112">
        <v>4</v>
      </c>
      <c r="K125" s="112">
        <v>3</v>
      </c>
      <c r="L125" s="112">
        <v>4</v>
      </c>
      <c r="M125" s="112">
        <v>7</v>
      </c>
      <c r="N125" s="112">
        <f t="shared" si="1"/>
        <v>53</v>
      </c>
    </row>
    <row r="126" spans="1:14" x14ac:dyDescent="0.25">
      <c r="A126" s="112" t="s">
        <v>675</v>
      </c>
      <c r="B126" s="112">
        <v>8</v>
      </c>
      <c r="C126" s="112">
        <v>14</v>
      </c>
      <c r="D126" s="112">
        <v>13</v>
      </c>
      <c r="E126" s="112">
        <v>10</v>
      </c>
      <c r="F126" s="112">
        <v>19</v>
      </c>
      <c r="G126" s="112">
        <v>15</v>
      </c>
      <c r="H126" s="112">
        <v>35</v>
      </c>
      <c r="I126" s="112">
        <v>7</v>
      </c>
      <c r="J126" s="112">
        <v>8</v>
      </c>
      <c r="K126" s="112">
        <v>35</v>
      </c>
      <c r="L126" s="112">
        <v>23</v>
      </c>
      <c r="M126" s="112">
        <v>21</v>
      </c>
      <c r="N126" s="112">
        <f t="shared" si="1"/>
        <v>208</v>
      </c>
    </row>
    <row r="127" spans="1:14" x14ac:dyDescent="0.25">
      <c r="A127" s="112" t="s">
        <v>676</v>
      </c>
      <c r="B127" s="112"/>
      <c r="C127" s="112"/>
      <c r="D127" s="112"/>
      <c r="E127" s="112"/>
      <c r="F127" s="112">
        <v>4</v>
      </c>
      <c r="G127" s="112"/>
      <c r="H127" s="112">
        <v>1</v>
      </c>
      <c r="I127" s="112"/>
      <c r="J127" s="112"/>
      <c r="K127" s="112">
        <v>1</v>
      </c>
      <c r="L127" s="112">
        <v>4</v>
      </c>
      <c r="M127" s="112">
        <v>1</v>
      </c>
      <c r="N127" s="112">
        <f t="shared" si="1"/>
        <v>11</v>
      </c>
    </row>
    <row r="128" spans="1:14" x14ac:dyDescent="0.25">
      <c r="A128" s="112" t="s">
        <v>677</v>
      </c>
      <c r="B128" s="112"/>
      <c r="C128" s="112"/>
      <c r="D128" s="112"/>
      <c r="E128" s="112"/>
      <c r="F128" s="112"/>
      <c r="G128" s="112"/>
      <c r="H128" s="112"/>
      <c r="I128" s="112"/>
      <c r="J128" s="112"/>
      <c r="K128" s="112">
        <v>2</v>
      </c>
      <c r="L128" s="112"/>
      <c r="M128" s="112"/>
      <c r="N128" s="112">
        <f t="shared" si="1"/>
        <v>2</v>
      </c>
    </row>
    <row r="129" spans="1:14" x14ac:dyDescent="0.25">
      <c r="A129" s="112" t="s">
        <v>678</v>
      </c>
      <c r="B129" s="112"/>
      <c r="C129" s="112"/>
      <c r="D129" s="112">
        <v>1</v>
      </c>
      <c r="E129" s="112"/>
      <c r="F129" s="112"/>
      <c r="G129" s="112"/>
      <c r="H129" s="112"/>
      <c r="I129" s="112"/>
      <c r="J129" s="112"/>
      <c r="K129" s="112"/>
      <c r="L129" s="112"/>
      <c r="M129" s="112"/>
      <c r="N129" s="112">
        <f t="shared" si="1"/>
        <v>1</v>
      </c>
    </row>
    <row r="130" spans="1:14" x14ac:dyDescent="0.25">
      <c r="A130" s="112" t="s">
        <v>679</v>
      </c>
      <c r="B130" s="112"/>
      <c r="C130" s="112"/>
      <c r="D130" s="112">
        <v>3</v>
      </c>
      <c r="E130" s="112"/>
      <c r="F130" s="112"/>
      <c r="G130" s="112">
        <v>1</v>
      </c>
      <c r="H130" s="112"/>
      <c r="I130" s="112"/>
      <c r="J130" s="112"/>
      <c r="K130" s="112"/>
      <c r="L130" s="112"/>
      <c r="M130" s="112"/>
      <c r="N130" s="112">
        <f t="shared" si="1"/>
        <v>4</v>
      </c>
    </row>
    <row r="131" spans="1:14" x14ac:dyDescent="0.25">
      <c r="A131" s="112" t="s">
        <v>680</v>
      </c>
      <c r="B131" s="112"/>
      <c r="C131" s="112">
        <v>11</v>
      </c>
      <c r="D131" s="112">
        <v>1</v>
      </c>
      <c r="E131" s="112">
        <v>6</v>
      </c>
      <c r="F131" s="112">
        <v>4</v>
      </c>
      <c r="G131" s="112">
        <v>2</v>
      </c>
      <c r="H131" s="112"/>
      <c r="I131" s="112">
        <v>2</v>
      </c>
      <c r="J131" s="112"/>
      <c r="K131" s="112">
        <v>10</v>
      </c>
      <c r="L131" s="112">
        <v>1</v>
      </c>
      <c r="M131" s="112"/>
      <c r="N131" s="112">
        <f t="shared" si="1"/>
        <v>37</v>
      </c>
    </row>
    <row r="132" spans="1:14" x14ac:dyDescent="0.25">
      <c r="A132" s="112" t="s">
        <v>681</v>
      </c>
      <c r="B132" s="112"/>
      <c r="C132" s="112"/>
      <c r="D132" s="112"/>
      <c r="E132" s="112"/>
      <c r="F132" s="112"/>
      <c r="G132" s="112">
        <v>1</v>
      </c>
      <c r="H132" s="112"/>
      <c r="I132" s="112"/>
      <c r="J132" s="112"/>
      <c r="K132" s="112"/>
      <c r="L132" s="112">
        <v>1</v>
      </c>
      <c r="M132" s="112"/>
      <c r="N132" s="112">
        <f t="shared" si="1"/>
        <v>2</v>
      </c>
    </row>
    <row r="133" spans="1:14" x14ac:dyDescent="0.25">
      <c r="A133" s="112" t="s">
        <v>50</v>
      </c>
      <c r="B133" s="112"/>
      <c r="C133" s="112">
        <v>1</v>
      </c>
      <c r="D133" s="112"/>
      <c r="E133" s="112">
        <v>1</v>
      </c>
      <c r="F133" s="112">
        <v>1</v>
      </c>
      <c r="G133" s="112"/>
      <c r="H133" s="112"/>
      <c r="I133" s="112"/>
      <c r="J133" s="112"/>
      <c r="K133" s="112"/>
      <c r="L133" s="112">
        <v>1</v>
      </c>
      <c r="M133" s="112"/>
      <c r="N133" s="112">
        <f t="shared" si="1"/>
        <v>4</v>
      </c>
    </row>
    <row r="134" spans="1:14" x14ac:dyDescent="0.25">
      <c r="A134" s="112" t="s">
        <v>682</v>
      </c>
      <c r="B134" s="112"/>
      <c r="C134" s="112"/>
      <c r="D134" s="112"/>
      <c r="E134" s="112"/>
      <c r="F134" s="112"/>
      <c r="G134" s="112"/>
      <c r="H134" s="112"/>
      <c r="I134" s="112"/>
      <c r="J134" s="112"/>
      <c r="K134" s="112"/>
      <c r="L134" s="112"/>
      <c r="M134" s="112"/>
      <c r="N134" s="112">
        <f t="shared" ref="N134:N185" si="2">+B134+C134+D134+E134+F134+G134+H134+I134+J134+K134+L134+M134</f>
        <v>0</v>
      </c>
    </row>
    <row r="135" spans="1:14" x14ac:dyDescent="0.25">
      <c r="A135" s="112" t="s">
        <v>683</v>
      </c>
      <c r="B135" s="112"/>
      <c r="C135" s="112">
        <v>1</v>
      </c>
      <c r="D135" s="112">
        <v>1</v>
      </c>
      <c r="E135" s="112"/>
      <c r="F135" s="112"/>
      <c r="G135" s="112"/>
      <c r="H135" s="112"/>
      <c r="I135" s="112"/>
      <c r="J135" s="112"/>
      <c r="K135" s="112"/>
      <c r="L135" s="112"/>
      <c r="M135" s="112"/>
      <c r="N135" s="112">
        <f t="shared" si="2"/>
        <v>2</v>
      </c>
    </row>
    <row r="136" spans="1:14" x14ac:dyDescent="0.25">
      <c r="A136" s="112" t="s">
        <v>684</v>
      </c>
      <c r="B136" s="112"/>
      <c r="C136" s="112"/>
      <c r="D136" s="112"/>
      <c r="E136" s="112"/>
      <c r="F136" s="112"/>
      <c r="G136" s="112"/>
      <c r="H136" s="112"/>
      <c r="I136" s="112"/>
      <c r="J136" s="112"/>
      <c r="K136" s="112">
        <v>1</v>
      </c>
      <c r="L136" s="112"/>
      <c r="M136" s="112"/>
      <c r="N136" s="112">
        <f t="shared" si="2"/>
        <v>1</v>
      </c>
    </row>
    <row r="137" spans="1:14" x14ac:dyDescent="0.25">
      <c r="A137" s="112" t="s">
        <v>685</v>
      </c>
      <c r="B137" s="112"/>
      <c r="C137" s="112"/>
      <c r="D137" s="112">
        <v>2</v>
      </c>
      <c r="E137" s="112"/>
      <c r="F137" s="112">
        <v>9</v>
      </c>
      <c r="G137" s="112">
        <v>4</v>
      </c>
      <c r="H137" s="112">
        <v>1</v>
      </c>
      <c r="I137" s="112"/>
      <c r="J137" s="112"/>
      <c r="K137" s="112">
        <v>12</v>
      </c>
      <c r="L137" s="112">
        <v>8</v>
      </c>
      <c r="M137" s="112">
        <v>1</v>
      </c>
      <c r="N137" s="112">
        <f t="shared" si="2"/>
        <v>37</v>
      </c>
    </row>
    <row r="138" spans="1:14" x14ac:dyDescent="0.25">
      <c r="A138" s="112" t="s">
        <v>686</v>
      </c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>
        <v>1</v>
      </c>
      <c r="M138" s="112"/>
      <c r="N138" s="112">
        <f t="shared" si="2"/>
        <v>1</v>
      </c>
    </row>
    <row r="139" spans="1:14" x14ac:dyDescent="0.25">
      <c r="A139" s="112" t="s">
        <v>687</v>
      </c>
      <c r="B139" s="112">
        <v>2</v>
      </c>
      <c r="C139" s="112"/>
      <c r="D139" s="112"/>
      <c r="E139" s="112"/>
      <c r="F139" s="112"/>
      <c r="G139" s="112">
        <v>7</v>
      </c>
      <c r="H139" s="112">
        <v>5</v>
      </c>
      <c r="I139" s="112"/>
      <c r="J139" s="112">
        <v>2</v>
      </c>
      <c r="K139" s="112">
        <v>8</v>
      </c>
      <c r="L139" s="112"/>
      <c r="M139" s="112">
        <v>5</v>
      </c>
      <c r="N139" s="112">
        <f t="shared" si="2"/>
        <v>29</v>
      </c>
    </row>
    <row r="140" spans="1:14" x14ac:dyDescent="0.25">
      <c r="A140" s="112" t="s">
        <v>688</v>
      </c>
      <c r="B140" s="112"/>
      <c r="C140" s="112"/>
      <c r="D140" s="112"/>
      <c r="E140" s="112"/>
      <c r="F140" s="112">
        <v>1</v>
      </c>
      <c r="G140" s="112"/>
      <c r="H140" s="112"/>
      <c r="I140" s="112"/>
      <c r="J140" s="112"/>
      <c r="K140" s="112"/>
      <c r="L140" s="112"/>
      <c r="M140" s="112"/>
      <c r="N140" s="112">
        <f t="shared" si="2"/>
        <v>1</v>
      </c>
    </row>
    <row r="141" spans="1:14" x14ac:dyDescent="0.25">
      <c r="A141" s="112" t="s">
        <v>689</v>
      </c>
      <c r="B141" s="112"/>
      <c r="C141" s="112">
        <v>2</v>
      </c>
      <c r="D141" s="112">
        <v>3</v>
      </c>
      <c r="E141" s="112">
        <v>3</v>
      </c>
      <c r="F141" s="112"/>
      <c r="G141" s="112"/>
      <c r="H141" s="112">
        <v>1</v>
      </c>
      <c r="I141" s="112"/>
      <c r="J141" s="112"/>
      <c r="K141" s="112">
        <v>1</v>
      </c>
      <c r="L141" s="112">
        <v>1</v>
      </c>
      <c r="M141" s="112">
        <v>1</v>
      </c>
      <c r="N141" s="112">
        <f t="shared" si="2"/>
        <v>12</v>
      </c>
    </row>
    <row r="142" spans="1:14" x14ac:dyDescent="0.25">
      <c r="A142" s="112" t="s">
        <v>690</v>
      </c>
      <c r="B142" s="112"/>
      <c r="C142" s="112">
        <v>1</v>
      </c>
      <c r="D142" s="112"/>
      <c r="E142" s="112"/>
      <c r="F142" s="112"/>
      <c r="G142" s="112"/>
      <c r="H142" s="112"/>
      <c r="I142" s="112"/>
      <c r="J142" s="112"/>
      <c r="K142" s="112"/>
      <c r="L142" s="112"/>
      <c r="M142" s="112"/>
      <c r="N142" s="112">
        <f t="shared" si="2"/>
        <v>1</v>
      </c>
    </row>
    <row r="143" spans="1:14" x14ac:dyDescent="0.25">
      <c r="A143" s="112" t="s">
        <v>691</v>
      </c>
      <c r="B143" s="112"/>
      <c r="C143" s="112">
        <v>6</v>
      </c>
      <c r="D143" s="112">
        <v>3</v>
      </c>
      <c r="E143" s="112">
        <v>2</v>
      </c>
      <c r="F143" s="112">
        <v>9</v>
      </c>
      <c r="G143" s="112">
        <v>3</v>
      </c>
      <c r="H143" s="112">
        <v>3</v>
      </c>
      <c r="I143" s="112"/>
      <c r="J143" s="112"/>
      <c r="K143" s="112">
        <v>3</v>
      </c>
      <c r="L143" s="112">
        <v>10</v>
      </c>
      <c r="M143" s="112">
        <v>3</v>
      </c>
      <c r="N143" s="112">
        <f t="shared" si="2"/>
        <v>42</v>
      </c>
    </row>
    <row r="144" spans="1:14" x14ac:dyDescent="0.25">
      <c r="A144" s="112" t="s">
        <v>692</v>
      </c>
      <c r="B144" s="112"/>
      <c r="C144" s="112"/>
      <c r="D144" s="112"/>
      <c r="E144" s="112">
        <v>1</v>
      </c>
      <c r="F144" s="112"/>
      <c r="G144" s="112"/>
      <c r="H144" s="112">
        <v>2</v>
      </c>
      <c r="I144" s="112"/>
      <c r="J144" s="112"/>
      <c r="K144" s="112"/>
      <c r="L144" s="112">
        <v>1</v>
      </c>
      <c r="M144" s="112">
        <v>2</v>
      </c>
      <c r="N144" s="112">
        <f t="shared" si="2"/>
        <v>6</v>
      </c>
    </row>
    <row r="145" spans="1:14" x14ac:dyDescent="0.25">
      <c r="A145" s="112" t="s">
        <v>693</v>
      </c>
      <c r="B145" s="112"/>
      <c r="C145" s="112"/>
      <c r="D145" s="112"/>
      <c r="E145" s="112"/>
      <c r="F145" s="112"/>
      <c r="G145" s="112">
        <v>1</v>
      </c>
      <c r="H145" s="112"/>
      <c r="I145" s="112"/>
      <c r="J145" s="112"/>
      <c r="K145" s="112"/>
      <c r="L145" s="112"/>
      <c r="M145" s="112"/>
      <c r="N145" s="112">
        <f t="shared" si="2"/>
        <v>1</v>
      </c>
    </row>
    <row r="146" spans="1:14" x14ac:dyDescent="0.25">
      <c r="A146" s="112" t="s">
        <v>694</v>
      </c>
      <c r="B146" s="112"/>
      <c r="C146" s="112">
        <v>2</v>
      </c>
      <c r="D146" s="112">
        <v>1</v>
      </c>
      <c r="E146" s="112"/>
      <c r="F146" s="112"/>
      <c r="G146" s="112"/>
      <c r="H146" s="112"/>
      <c r="I146" s="112"/>
      <c r="J146" s="112"/>
      <c r="K146" s="112"/>
      <c r="L146" s="112"/>
      <c r="M146" s="112"/>
      <c r="N146" s="112">
        <f t="shared" si="2"/>
        <v>3</v>
      </c>
    </row>
    <row r="147" spans="1:14" x14ac:dyDescent="0.25">
      <c r="A147" s="112" t="s">
        <v>695</v>
      </c>
      <c r="B147" s="112"/>
      <c r="C147" s="112"/>
      <c r="D147" s="112">
        <v>1</v>
      </c>
      <c r="E147" s="112"/>
      <c r="F147" s="112"/>
      <c r="G147" s="112"/>
      <c r="H147" s="112"/>
      <c r="I147" s="112"/>
      <c r="J147" s="112"/>
      <c r="K147" s="112"/>
      <c r="L147" s="112"/>
      <c r="M147" s="112"/>
      <c r="N147" s="112">
        <f t="shared" si="2"/>
        <v>1</v>
      </c>
    </row>
    <row r="148" spans="1:14" x14ac:dyDescent="0.25">
      <c r="A148" s="112" t="s">
        <v>696</v>
      </c>
      <c r="B148" s="112"/>
      <c r="C148" s="112"/>
      <c r="D148" s="112">
        <v>1</v>
      </c>
      <c r="E148" s="112"/>
      <c r="F148" s="112"/>
      <c r="G148" s="112"/>
      <c r="H148" s="112"/>
      <c r="I148" s="112"/>
      <c r="J148" s="112"/>
      <c r="K148" s="112"/>
      <c r="L148" s="112"/>
      <c r="M148" s="112"/>
      <c r="N148" s="112">
        <f t="shared" si="2"/>
        <v>1</v>
      </c>
    </row>
    <row r="149" spans="1:14" x14ac:dyDescent="0.25">
      <c r="A149" s="112" t="s">
        <v>697</v>
      </c>
      <c r="B149" s="112">
        <v>1</v>
      </c>
      <c r="C149" s="112">
        <v>1</v>
      </c>
      <c r="D149" s="112">
        <v>2</v>
      </c>
      <c r="E149" s="112"/>
      <c r="F149" s="112">
        <v>1</v>
      </c>
      <c r="G149" s="112">
        <v>3</v>
      </c>
      <c r="H149" s="112"/>
      <c r="I149" s="112">
        <v>1</v>
      </c>
      <c r="J149" s="112">
        <v>1</v>
      </c>
      <c r="K149" s="112">
        <v>8</v>
      </c>
      <c r="L149" s="112"/>
      <c r="M149" s="112"/>
      <c r="N149" s="112">
        <f t="shared" si="2"/>
        <v>18</v>
      </c>
    </row>
    <row r="150" spans="1:14" x14ac:dyDescent="0.25">
      <c r="A150" s="112" t="s">
        <v>698</v>
      </c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>
        <f t="shared" si="2"/>
        <v>0</v>
      </c>
    </row>
    <row r="151" spans="1:14" x14ac:dyDescent="0.25">
      <c r="A151" s="112" t="s">
        <v>699</v>
      </c>
      <c r="B151" s="112"/>
      <c r="C151" s="112"/>
      <c r="D151" s="112"/>
      <c r="E151" s="112"/>
      <c r="F151" s="112"/>
      <c r="G151" s="112"/>
      <c r="H151" s="112"/>
      <c r="I151" s="112"/>
      <c r="J151" s="112"/>
      <c r="K151" s="112">
        <v>1</v>
      </c>
      <c r="L151" s="112"/>
      <c r="M151" s="112"/>
      <c r="N151" s="112">
        <f t="shared" si="2"/>
        <v>1</v>
      </c>
    </row>
    <row r="152" spans="1:14" x14ac:dyDescent="0.25">
      <c r="A152" s="112" t="s">
        <v>700</v>
      </c>
      <c r="B152" s="112"/>
      <c r="C152" s="112"/>
      <c r="D152" s="112"/>
      <c r="E152" s="112"/>
      <c r="F152" s="112"/>
      <c r="G152" s="112"/>
      <c r="H152" s="112"/>
      <c r="I152" s="112"/>
      <c r="J152" s="112"/>
      <c r="K152" s="112">
        <v>1</v>
      </c>
      <c r="L152" s="112"/>
      <c r="M152" s="112"/>
      <c r="N152" s="112">
        <f t="shared" si="2"/>
        <v>1</v>
      </c>
    </row>
    <row r="153" spans="1:14" x14ac:dyDescent="0.25">
      <c r="A153" s="112" t="s">
        <v>701</v>
      </c>
      <c r="B153" s="112"/>
      <c r="C153" s="112"/>
      <c r="D153" s="112"/>
      <c r="E153" s="112"/>
      <c r="F153" s="112"/>
      <c r="G153" s="112"/>
      <c r="H153" s="112">
        <v>1</v>
      </c>
      <c r="I153" s="112"/>
      <c r="J153" s="112"/>
      <c r="K153" s="112"/>
      <c r="L153" s="112"/>
      <c r="M153" s="112">
        <v>1</v>
      </c>
      <c r="N153" s="112">
        <f t="shared" si="2"/>
        <v>2</v>
      </c>
    </row>
    <row r="154" spans="1:14" x14ac:dyDescent="0.25">
      <c r="A154" s="112" t="s">
        <v>702</v>
      </c>
      <c r="B154" s="112"/>
      <c r="C154" s="112"/>
      <c r="D154" s="112"/>
      <c r="E154" s="112">
        <v>1</v>
      </c>
      <c r="F154" s="112"/>
      <c r="G154" s="112"/>
      <c r="H154" s="112"/>
      <c r="I154" s="112"/>
      <c r="J154" s="112"/>
      <c r="K154" s="112">
        <v>1</v>
      </c>
      <c r="L154" s="112"/>
      <c r="M154" s="112"/>
      <c r="N154" s="112">
        <f t="shared" si="2"/>
        <v>2</v>
      </c>
    </row>
    <row r="155" spans="1:14" x14ac:dyDescent="0.25">
      <c r="A155" s="112" t="s">
        <v>703</v>
      </c>
      <c r="B155" s="112"/>
      <c r="C155" s="112">
        <v>1</v>
      </c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>
        <f t="shared" si="2"/>
        <v>1</v>
      </c>
    </row>
    <row r="156" spans="1:14" x14ac:dyDescent="0.25">
      <c r="A156" s="112" t="s">
        <v>704</v>
      </c>
      <c r="B156" s="112"/>
      <c r="C156" s="112"/>
      <c r="D156" s="112">
        <v>1</v>
      </c>
      <c r="E156" s="112">
        <v>1</v>
      </c>
      <c r="F156" s="112">
        <v>2</v>
      </c>
      <c r="G156" s="112">
        <v>3</v>
      </c>
      <c r="H156" s="112">
        <v>2</v>
      </c>
      <c r="I156" s="112"/>
      <c r="J156" s="112"/>
      <c r="K156" s="112">
        <v>10</v>
      </c>
      <c r="L156" s="112"/>
      <c r="M156" s="112">
        <v>2</v>
      </c>
      <c r="N156" s="112">
        <f t="shared" si="2"/>
        <v>21</v>
      </c>
    </row>
    <row r="157" spans="1:14" x14ac:dyDescent="0.25">
      <c r="A157" s="112" t="s">
        <v>705</v>
      </c>
      <c r="B157" s="112"/>
      <c r="C157" s="112"/>
      <c r="D157" s="112"/>
      <c r="E157" s="112"/>
      <c r="F157" s="112"/>
      <c r="G157" s="112">
        <v>1</v>
      </c>
      <c r="H157" s="112"/>
      <c r="I157" s="112"/>
      <c r="J157" s="112"/>
      <c r="K157" s="112">
        <v>1</v>
      </c>
      <c r="L157" s="112"/>
      <c r="M157" s="112"/>
      <c r="N157" s="112">
        <f t="shared" si="2"/>
        <v>2</v>
      </c>
    </row>
    <row r="158" spans="1:14" x14ac:dyDescent="0.25">
      <c r="A158" s="112" t="s">
        <v>706</v>
      </c>
      <c r="B158" s="112"/>
      <c r="C158" s="112"/>
      <c r="D158" s="112">
        <v>1</v>
      </c>
      <c r="E158" s="112">
        <v>2</v>
      </c>
      <c r="F158" s="112">
        <v>1</v>
      </c>
      <c r="G158" s="112"/>
      <c r="H158" s="112"/>
      <c r="I158" s="112"/>
      <c r="J158" s="112"/>
      <c r="K158" s="112"/>
      <c r="L158" s="112">
        <v>1</v>
      </c>
      <c r="M158" s="112"/>
      <c r="N158" s="112">
        <f t="shared" si="2"/>
        <v>5</v>
      </c>
    </row>
    <row r="159" spans="1:14" x14ac:dyDescent="0.25">
      <c r="A159" s="112" t="s">
        <v>707</v>
      </c>
      <c r="B159" s="112"/>
      <c r="C159" s="112"/>
      <c r="D159" s="112"/>
      <c r="E159" s="112">
        <v>1</v>
      </c>
      <c r="F159" s="112"/>
      <c r="G159" s="112"/>
      <c r="H159" s="112"/>
      <c r="I159" s="112"/>
      <c r="J159" s="112"/>
      <c r="K159" s="112"/>
      <c r="L159" s="112"/>
      <c r="M159" s="112"/>
      <c r="N159" s="112">
        <f t="shared" si="2"/>
        <v>1</v>
      </c>
    </row>
    <row r="160" spans="1:14" x14ac:dyDescent="0.25">
      <c r="A160" s="112" t="s">
        <v>708</v>
      </c>
      <c r="B160" s="112"/>
      <c r="C160" s="112"/>
      <c r="D160" s="112"/>
      <c r="E160" s="112"/>
      <c r="F160" s="112"/>
      <c r="G160" s="112">
        <v>1</v>
      </c>
      <c r="H160" s="112"/>
      <c r="I160" s="112"/>
      <c r="J160" s="112"/>
      <c r="K160" s="112"/>
      <c r="L160" s="112"/>
      <c r="M160" s="112"/>
      <c r="N160" s="112">
        <f t="shared" si="2"/>
        <v>1</v>
      </c>
    </row>
    <row r="161" spans="1:14" x14ac:dyDescent="0.25">
      <c r="A161" s="112" t="s">
        <v>709</v>
      </c>
      <c r="B161" s="112">
        <v>1</v>
      </c>
      <c r="C161" s="112">
        <v>5</v>
      </c>
      <c r="D161" s="112">
        <v>15</v>
      </c>
      <c r="E161" s="112">
        <v>4</v>
      </c>
      <c r="F161" s="112">
        <v>3</v>
      </c>
      <c r="G161" s="112">
        <v>3</v>
      </c>
      <c r="H161" s="112">
        <v>1</v>
      </c>
      <c r="I161" s="112">
        <v>1</v>
      </c>
      <c r="J161" s="112">
        <v>1</v>
      </c>
      <c r="K161" s="112">
        <v>11</v>
      </c>
      <c r="L161" s="112">
        <v>5</v>
      </c>
      <c r="M161" s="112">
        <v>1</v>
      </c>
      <c r="N161" s="112">
        <f t="shared" si="2"/>
        <v>51</v>
      </c>
    </row>
    <row r="162" spans="1:14" x14ac:dyDescent="0.25">
      <c r="A162" s="112" t="s">
        <v>710</v>
      </c>
      <c r="B162" s="112">
        <v>1</v>
      </c>
      <c r="C162" s="112"/>
      <c r="D162" s="112">
        <v>6</v>
      </c>
      <c r="E162" s="112">
        <v>1</v>
      </c>
      <c r="F162" s="112">
        <v>2</v>
      </c>
      <c r="G162" s="112"/>
      <c r="H162" s="112"/>
      <c r="I162" s="112"/>
      <c r="J162" s="112">
        <v>1</v>
      </c>
      <c r="K162" s="112">
        <v>1</v>
      </c>
      <c r="L162" s="112">
        <v>7</v>
      </c>
      <c r="M162" s="112"/>
      <c r="N162" s="112">
        <f t="shared" si="2"/>
        <v>19</v>
      </c>
    </row>
    <row r="163" spans="1:14" x14ac:dyDescent="0.25">
      <c r="A163" s="112" t="s">
        <v>711</v>
      </c>
      <c r="B163" s="112"/>
      <c r="C163" s="112"/>
      <c r="D163" s="112"/>
      <c r="E163" s="112"/>
      <c r="F163" s="112"/>
      <c r="G163" s="112">
        <v>1</v>
      </c>
      <c r="H163" s="112"/>
      <c r="I163" s="112"/>
      <c r="J163" s="112"/>
      <c r="K163" s="112"/>
      <c r="L163" s="112"/>
      <c r="M163" s="112"/>
      <c r="N163" s="112">
        <f t="shared" si="2"/>
        <v>1</v>
      </c>
    </row>
    <row r="164" spans="1:14" x14ac:dyDescent="0.25">
      <c r="A164" s="112" t="s">
        <v>712</v>
      </c>
      <c r="B164" s="112"/>
      <c r="C164" s="112">
        <v>1</v>
      </c>
      <c r="D164" s="112">
        <v>1</v>
      </c>
      <c r="E164" s="112"/>
      <c r="F164" s="112"/>
      <c r="G164" s="112"/>
      <c r="H164" s="112"/>
      <c r="I164" s="112"/>
      <c r="J164" s="112"/>
      <c r="K164" s="112">
        <v>2</v>
      </c>
      <c r="L164" s="112"/>
      <c r="M164" s="112"/>
      <c r="N164" s="112">
        <f t="shared" si="2"/>
        <v>4</v>
      </c>
    </row>
    <row r="165" spans="1:14" x14ac:dyDescent="0.25">
      <c r="A165" s="112" t="s">
        <v>713</v>
      </c>
      <c r="B165" s="112"/>
      <c r="C165" s="112"/>
      <c r="D165" s="112">
        <v>1</v>
      </c>
      <c r="E165" s="112"/>
      <c r="F165" s="112"/>
      <c r="G165" s="112"/>
      <c r="H165" s="112"/>
      <c r="I165" s="112"/>
      <c r="J165" s="112"/>
      <c r="K165" s="112"/>
      <c r="L165" s="112"/>
      <c r="M165" s="112"/>
      <c r="N165" s="112">
        <f t="shared" si="2"/>
        <v>1</v>
      </c>
    </row>
    <row r="166" spans="1:14" x14ac:dyDescent="0.25">
      <c r="A166" s="112" t="s">
        <v>714</v>
      </c>
      <c r="B166" s="112"/>
      <c r="C166" s="112"/>
      <c r="D166" s="112">
        <v>1</v>
      </c>
      <c r="E166" s="112"/>
      <c r="F166" s="112"/>
      <c r="G166" s="112"/>
      <c r="H166" s="112"/>
      <c r="I166" s="112"/>
      <c r="J166" s="112"/>
      <c r="K166" s="112"/>
      <c r="L166" s="112"/>
      <c r="M166" s="112"/>
      <c r="N166" s="112">
        <f t="shared" si="2"/>
        <v>1</v>
      </c>
    </row>
    <row r="167" spans="1:14" x14ac:dyDescent="0.25">
      <c r="A167" s="112" t="s">
        <v>715</v>
      </c>
      <c r="B167" s="112"/>
      <c r="C167" s="112">
        <v>1</v>
      </c>
      <c r="D167" s="112">
        <v>1</v>
      </c>
      <c r="E167" s="112"/>
      <c r="F167" s="112">
        <v>1</v>
      </c>
      <c r="G167" s="112"/>
      <c r="H167" s="112"/>
      <c r="I167" s="112"/>
      <c r="J167" s="112"/>
      <c r="K167" s="112"/>
      <c r="L167" s="112"/>
      <c r="M167" s="112"/>
      <c r="N167" s="112">
        <f t="shared" si="2"/>
        <v>3</v>
      </c>
    </row>
    <row r="168" spans="1:14" x14ac:dyDescent="0.25">
      <c r="A168" s="112" t="s">
        <v>716</v>
      </c>
      <c r="B168" s="112">
        <v>1</v>
      </c>
      <c r="C168" s="112"/>
      <c r="D168" s="112">
        <v>2</v>
      </c>
      <c r="E168" s="112"/>
      <c r="F168" s="112">
        <v>1</v>
      </c>
      <c r="G168" s="112">
        <v>5</v>
      </c>
      <c r="H168" s="112">
        <v>1</v>
      </c>
      <c r="I168" s="112"/>
      <c r="J168" s="112">
        <v>1</v>
      </c>
      <c r="K168" s="112">
        <v>5</v>
      </c>
      <c r="L168" s="112">
        <v>2</v>
      </c>
      <c r="M168" s="112">
        <v>1</v>
      </c>
      <c r="N168" s="112">
        <f t="shared" si="2"/>
        <v>19</v>
      </c>
    </row>
    <row r="169" spans="1:14" x14ac:dyDescent="0.25">
      <c r="A169" s="112" t="s">
        <v>717</v>
      </c>
      <c r="B169" s="112"/>
      <c r="C169" s="112"/>
      <c r="D169" s="112"/>
      <c r="E169" s="112">
        <v>4</v>
      </c>
      <c r="F169" s="112"/>
      <c r="G169" s="112"/>
      <c r="H169" s="112">
        <v>1</v>
      </c>
      <c r="I169" s="112">
        <v>1</v>
      </c>
      <c r="J169" s="112"/>
      <c r="K169" s="112">
        <v>4</v>
      </c>
      <c r="L169" s="112">
        <v>1</v>
      </c>
      <c r="M169" s="112">
        <v>1</v>
      </c>
      <c r="N169" s="112">
        <f t="shared" si="2"/>
        <v>12</v>
      </c>
    </row>
    <row r="170" spans="1:14" x14ac:dyDescent="0.25">
      <c r="A170" s="112" t="s">
        <v>718</v>
      </c>
      <c r="B170" s="112"/>
      <c r="C170" s="112">
        <v>1</v>
      </c>
      <c r="D170" s="112">
        <v>7</v>
      </c>
      <c r="E170" s="112"/>
      <c r="F170" s="112">
        <v>8</v>
      </c>
      <c r="G170" s="112">
        <v>3</v>
      </c>
      <c r="H170" s="112">
        <v>2</v>
      </c>
      <c r="I170" s="112"/>
      <c r="J170" s="112"/>
      <c r="K170" s="112">
        <v>9</v>
      </c>
      <c r="L170" s="112">
        <v>2</v>
      </c>
      <c r="M170" s="112">
        <v>2</v>
      </c>
      <c r="N170" s="112">
        <f t="shared" si="2"/>
        <v>34</v>
      </c>
    </row>
    <row r="171" spans="1:14" x14ac:dyDescent="0.25">
      <c r="A171" s="112" t="s">
        <v>719</v>
      </c>
      <c r="B171" s="112"/>
      <c r="C171" s="112"/>
      <c r="D171" s="112"/>
      <c r="E171" s="112"/>
      <c r="F171" s="112">
        <v>1</v>
      </c>
      <c r="G171" s="112">
        <v>1</v>
      </c>
      <c r="H171" s="112">
        <v>1</v>
      </c>
      <c r="I171" s="112"/>
      <c r="J171" s="112"/>
      <c r="K171" s="112">
        <v>1</v>
      </c>
      <c r="L171" s="112"/>
      <c r="M171" s="112">
        <v>1</v>
      </c>
      <c r="N171" s="112">
        <f t="shared" si="2"/>
        <v>5</v>
      </c>
    </row>
    <row r="172" spans="1:14" x14ac:dyDescent="0.25">
      <c r="A172" s="112" t="s">
        <v>720</v>
      </c>
      <c r="B172" s="112"/>
      <c r="C172" s="112">
        <v>1</v>
      </c>
      <c r="D172" s="112">
        <v>1</v>
      </c>
      <c r="E172" s="112">
        <v>1</v>
      </c>
      <c r="F172" s="112">
        <v>5</v>
      </c>
      <c r="G172" s="112">
        <v>1</v>
      </c>
      <c r="H172" s="112"/>
      <c r="I172" s="112"/>
      <c r="J172" s="112"/>
      <c r="K172" s="112">
        <v>5</v>
      </c>
      <c r="L172" s="112">
        <v>2</v>
      </c>
      <c r="M172" s="112"/>
      <c r="N172" s="112">
        <f t="shared" si="2"/>
        <v>16</v>
      </c>
    </row>
    <row r="173" spans="1:14" x14ac:dyDescent="0.25">
      <c r="A173" s="112" t="s">
        <v>721</v>
      </c>
      <c r="B173" s="112"/>
      <c r="C173" s="112">
        <v>1</v>
      </c>
      <c r="D173" s="112"/>
      <c r="E173" s="112"/>
      <c r="F173" s="112"/>
      <c r="G173" s="112"/>
      <c r="H173" s="112"/>
      <c r="I173" s="112"/>
      <c r="J173" s="112"/>
      <c r="K173" s="112"/>
      <c r="L173" s="112"/>
      <c r="M173" s="112"/>
      <c r="N173" s="112">
        <f t="shared" si="2"/>
        <v>1</v>
      </c>
    </row>
    <row r="174" spans="1:14" x14ac:dyDescent="0.25">
      <c r="A174" s="112" t="s">
        <v>722</v>
      </c>
      <c r="B174" s="112"/>
      <c r="C174" s="112"/>
      <c r="D174" s="112"/>
      <c r="E174" s="112"/>
      <c r="F174" s="112"/>
      <c r="G174" s="112">
        <v>1</v>
      </c>
      <c r="H174" s="112"/>
      <c r="I174" s="112"/>
      <c r="J174" s="112"/>
      <c r="K174" s="112"/>
      <c r="L174" s="112"/>
      <c r="M174" s="112"/>
      <c r="N174" s="112">
        <f t="shared" si="2"/>
        <v>1</v>
      </c>
    </row>
    <row r="175" spans="1:14" x14ac:dyDescent="0.25">
      <c r="A175" s="112" t="s">
        <v>723</v>
      </c>
      <c r="B175" s="112"/>
      <c r="C175" s="112"/>
      <c r="D175" s="112"/>
      <c r="E175" s="112"/>
      <c r="F175" s="112"/>
      <c r="G175" s="112">
        <v>1</v>
      </c>
      <c r="H175" s="112"/>
      <c r="I175" s="112"/>
      <c r="J175" s="112"/>
      <c r="K175" s="112"/>
      <c r="L175" s="112"/>
      <c r="M175" s="112"/>
      <c r="N175" s="112">
        <f t="shared" si="2"/>
        <v>1</v>
      </c>
    </row>
    <row r="176" spans="1:14" x14ac:dyDescent="0.25">
      <c r="A176" s="112" t="s">
        <v>724</v>
      </c>
      <c r="B176" s="112"/>
      <c r="C176" s="112"/>
      <c r="D176" s="112"/>
      <c r="E176" s="112"/>
      <c r="F176" s="112"/>
      <c r="G176" s="112"/>
      <c r="H176" s="112"/>
      <c r="I176" s="112"/>
      <c r="J176" s="112"/>
      <c r="K176" s="112"/>
      <c r="L176" s="112">
        <v>2</v>
      </c>
      <c r="M176" s="112"/>
      <c r="N176" s="112">
        <f t="shared" si="2"/>
        <v>2</v>
      </c>
    </row>
    <row r="177" spans="1:14" x14ac:dyDescent="0.25">
      <c r="A177" s="112" t="s">
        <v>725</v>
      </c>
      <c r="B177" s="112"/>
      <c r="C177" s="112">
        <v>2</v>
      </c>
      <c r="D177" s="112">
        <v>1</v>
      </c>
      <c r="E177" s="112">
        <v>1</v>
      </c>
      <c r="F177" s="112">
        <v>2</v>
      </c>
      <c r="G177" s="112">
        <v>2</v>
      </c>
      <c r="H177" s="112">
        <v>5</v>
      </c>
      <c r="I177" s="112"/>
      <c r="J177" s="112"/>
      <c r="K177" s="112">
        <v>6</v>
      </c>
      <c r="L177" s="112"/>
      <c r="M177" s="112">
        <v>2</v>
      </c>
      <c r="N177" s="112">
        <f t="shared" si="2"/>
        <v>21</v>
      </c>
    </row>
    <row r="178" spans="1:14" x14ac:dyDescent="0.25">
      <c r="A178" s="112" t="s">
        <v>726</v>
      </c>
      <c r="B178" s="112"/>
      <c r="C178" s="112">
        <v>4</v>
      </c>
      <c r="D178" s="112"/>
      <c r="E178" s="112"/>
      <c r="F178" s="112">
        <v>1</v>
      </c>
      <c r="G178" s="112"/>
      <c r="H178" s="112"/>
      <c r="I178" s="112"/>
      <c r="J178" s="112"/>
      <c r="K178" s="112">
        <v>1</v>
      </c>
      <c r="L178" s="112"/>
      <c r="M178" s="112"/>
      <c r="N178" s="112">
        <f t="shared" si="2"/>
        <v>6</v>
      </c>
    </row>
    <row r="179" spans="1:14" x14ac:dyDescent="0.25">
      <c r="A179" s="112" t="s">
        <v>727</v>
      </c>
      <c r="B179" s="112"/>
      <c r="C179" s="112">
        <v>1</v>
      </c>
      <c r="D179" s="112">
        <v>1</v>
      </c>
      <c r="E179" s="112"/>
      <c r="F179" s="112">
        <v>1</v>
      </c>
      <c r="G179" s="112">
        <v>1</v>
      </c>
      <c r="H179" s="112">
        <v>1</v>
      </c>
      <c r="I179" s="112"/>
      <c r="J179" s="112"/>
      <c r="K179" s="112"/>
      <c r="L179" s="112"/>
      <c r="M179" s="112">
        <v>1</v>
      </c>
      <c r="N179" s="112">
        <f t="shared" si="2"/>
        <v>6</v>
      </c>
    </row>
    <row r="180" spans="1:14" x14ac:dyDescent="0.25">
      <c r="A180" s="112" t="s">
        <v>728</v>
      </c>
      <c r="B180" s="112"/>
      <c r="C180" s="112"/>
      <c r="D180" s="112"/>
      <c r="E180" s="112"/>
      <c r="F180" s="112"/>
      <c r="G180" s="112"/>
      <c r="H180" s="112"/>
      <c r="I180" s="112"/>
      <c r="J180" s="112"/>
      <c r="K180" s="112"/>
      <c r="L180" s="112"/>
      <c r="M180" s="112"/>
      <c r="N180" s="112">
        <f t="shared" si="2"/>
        <v>0</v>
      </c>
    </row>
    <row r="181" spans="1:14" x14ac:dyDescent="0.25">
      <c r="A181" s="112" t="s">
        <v>729</v>
      </c>
      <c r="B181" s="112"/>
      <c r="C181" s="112"/>
      <c r="D181" s="112"/>
      <c r="E181" s="112"/>
      <c r="F181" s="112"/>
      <c r="G181" s="112">
        <v>1</v>
      </c>
      <c r="H181" s="112"/>
      <c r="I181" s="112"/>
      <c r="J181" s="112"/>
      <c r="K181" s="112"/>
      <c r="L181" s="112"/>
      <c r="M181" s="112"/>
      <c r="N181" s="112">
        <f t="shared" si="2"/>
        <v>1</v>
      </c>
    </row>
    <row r="182" spans="1:14" x14ac:dyDescent="0.25">
      <c r="A182" s="112" t="s">
        <v>730</v>
      </c>
      <c r="B182" s="112"/>
      <c r="C182" s="112"/>
      <c r="D182" s="112">
        <v>1</v>
      </c>
      <c r="E182" s="112"/>
      <c r="F182" s="112"/>
      <c r="G182" s="112"/>
      <c r="H182" s="112"/>
      <c r="I182" s="112"/>
      <c r="J182" s="112"/>
      <c r="K182" s="112"/>
      <c r="L182" s="112"/>
      <c r="M182" s="112"/>
      <c r="N182" s="112">
        <f t="shared" si="2"/>
        <v>1</v>
      </c>
    </row>
    <row r="183" spans="1:14" x14ac:dyDescent="0.25">
      <c r="A183" s="112" t="s">
        <v>731</v>
      </c>
      <c r="B183" s="112"/>
      <c r="C183" s="112">
        <v>2</v>
      </c>
      <c r="D183" s="112">
        <v>2</v>
      </c>
      <c r="E183" s="112">
        <v>2</v>
      </c>
      <c r="F183" s="112">
        <v>1</v>
      </c>
      <c r="G183" s="112">
        <v>2</v>
      </c>
      <c r="H183" s="112"/>
      <c r="I183" s="112"/>
      <c r="J183" s="112"/>
      <c r="K183" s="112">
        <v>2</v>
      </c>
      <c r="L183" s="112">
        <v>2</v>
      </c>
      <c r="M183" s="112"/>
      <c r="N183" s="112">
        <f t="shared" si="2"/>
        <v>13</v>
      </c>
    </row>
    <row r="184" spans="1:14" x14ac:dyDescent="0.25">
      <c r="A184" s="112" t="s">
        <v>732</v>
      </c>
      <c r="B184" s="112"/>
      <c r="C184" s="112">
        <v>1</v>
      </c>
      <c r="D184" s="112"/>
      <c r="E184" s="112"/>
      <c r="F184" s="112"/>
      <c r="G184" s="112"/>
      <c r="H184" s="112"/>
      <c r="I184" s="112"/>
      <c r="J184" s="112"/>
      <c r="K184" s="112"/>
      <c r="L184" s="112"/>
      <c r="M184" s="112"/>
      <c r="N184" s="112">
        <f t="shared" si="2"/>
        <v>1</v>
      </c>
    </row>
    <row r="185" spans="1:14" x14ac:dyDescent="0.25">
      <c r="A185" s="112" t="s">
        <v>553</v>
      </c>
      <c r="B185" s="113">
        <f>SUM(B5:B184)</f>
        <v>168</v>
      </c>
      <c r="C185" s="113">
        <f t="shared" ref="C185:M185" si="3">SUM(C5:C184)</f>
        <v>318</v>
      </c>
      <c r="D185" s="113">
        <f t="shared" si="3"/>
        <v>525</v>
      </c>
      <c r="E185" s="113">
        <f t="shared" si="3"/>
        <v>281</v>
      </c>
      <c r="F185" s="113">
        <f t="shared" si="3"/>
        <v>550</v>
      </c>
      <c r="G185" s="113">
        <f t="shared" si="3"/>
        <v>442</v>
      </c>
      <c r="H185" s="113">
        <f t="shared" si="3"/>
        <v>429</v>
      </c>
      <c r="I185" s="113">
        <f t="shared" si="3"/>
        <v>106</v>
      </c>
      <c r="J185" s="113">
        <f t="shared" si="3"/>
        <v>154</v>
      </c>
      <c r="K185" s="113">
        <f t="shared" si="3"/>
        <v>729</v>
      </c>
      <c r="L185" s="113">
        <f t="shared" si="3"/>
        <v>544</v>
      </c>
      <c r="M185" s="113">
        <f t="shared" si="3"/>
        <v>393</v>
      </c>
      <c r="N185" s="113">
        <f t="shared" si="2"/>
        <v>4639</v>
      </c>
    </row>
  </sheetData>
  <mergeCells count="1">
    <mergeCell ref="A2:M2"/>
  </mergeCells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7"/>
  <sheetViews>
    <sheetView topLeftCell="D16" workbookViewId="0">
      <selection activeCell="J27" sqref="J27"/>
    </sheetView>
  </sheetViews>
  <sheetFormatPr baseColWidth="10" defaultRowHeight="15" x14ac:dyDescent="0.25"/>
  <cols>
    <col min="1" max="1" width="43.85546875" bestFit="1" customWidth="1"/>
  </cols>
  <sheetData>
    <row r="1" spans="1:13" x14ac:dyDescent="0.25">
      <c r="A1" s="157" t="s">
        <v>736</v>
      </c>
      <c r="B1" s="157"/>
      <c r="C1" s="157"/>
      <c r="D1" s="157"/>
      <c r="E1" s="157"/>
      <c r="F1" s="157"/>
      <c r="G1" s="157"/>
      <c r="H1" s="114"/>
      <c r="I1" s="114"/>
      <c r="J1" s="114"/>
      <c r="K1" s="114"/>
      <c r="L1" s="114"/>
      <c r="M1" s="114"/>
    </row>
    <row r="3" spans="1:13" x14ac:dyDescent="0.25">
      <c r="A3" s="115" t="s">
        <v>59</v>
      </c>
      <c r="B3" s="116" t="s">
        <v>733</v>
      </c>
      <c r="C3" s="116" t="s">
        <v>737</v>
      </c>
      <c r="D3" s="116" t="s">
        <v>738</v>
      </c>
      <c r="E3" s="116" t="s">
        <v>739</v>
      </c>
      <c r="F3" s="116" t="s">
        <v>740</v>
      </c>
      <c r="G3" s="116" t="s">
        <v>741</v>
      </c>
      <c r="H3" s="116" t="s">
        <v>742</v>
      </c>
    </row>
    <row r="4" spans="1:13" x14ac:dyDescent="0.25">
      <c r="A4" s="112" t="s">
        <v>743</v>
      </c>
      <c r="B4" s="117"/>
      <c r="C4" s="117">
        <v>1</v>
      </c>
      <c r="D4" s="117"/>
      <c r="E4" s="117"/>
      <c r="F4" s="117"/>
      <c r="G4" s="117"/>
      <c r="H4" s="117">
        <v>1</v>
      </c>
    </row>
    <row r="5" spans="1:13" x14ac:dyDescent="0.25">
      <c r="A5" s="112" t="s">
        <v>744</v>
      </c>
      <c r="B5" s="117"/>
      <c r="C5" s="117"/>
      <c r="D5" s="117">
        <v>1</v>
      </c>
      <c r="E5" s="117"/>
      <c r="F5" s="117"/>
      <c r="G5" s="117"/>
      <c r="H5" s="117">
        <v>1</v>
      </c>
    </row>
    <row r="6" spans="1:13" x14ac:dyDescent="0.25">
      <c r="A6" s="112" t="s">
        <v>745</v>
      </c>
      <c r="B6" s="117"/>
      <c r="C6" s="117">
        <v>1</v>
      </c>
      <c r="D6" s="117"/>
      <c r="E6" s="117">
        <v>2</v>
      </c>
      <c r="F6" s="117"/>
      <c r="G6" s="117"/>
      <c r="H6" s="117">
        <v>3</v>
      </c>
    </row>
    <row r="7" spans="1:13" x14ac:dyDescent="0.25">
      <c r="A7" s="112" t="s">
        <v>746</v>
      </c>
      <c r="B7" s="117">
        <v>1</v>
      </c>
      <c r="C7" s="117">
        <v>1</v>
      </c>
      <c r="D7" s="117"/>
      <c r="E7" s="117"/>
      <c r="F7" s="117">
        <v>3</v>
      </c>
      <c r="G7" s="117"/>
      <c r="H7" s="117">
        <v>5</v>
      </c>
    </row>
    <row r="8" spans="1:13" x14ac:dyDescent="0.25">
      <c r="A8" s="112" t="s">
        <v>557</v>
      </c>
      <c r="B8" s="117"/>
      <c r="C8" s="117">
        <v>1</v>
      </c>
      <c r="D8" s="117"/>
      <c r="E8" s="117">
        <v>2</v>
      </c>
      <c r="F8" s="117"/>
      <c r="G8" s="117"/>
      <c r="H8" s="117">
        <v>3</v>
      </c>
    </row>
    <row r="9" spans="1:13" x14ac:dyDescent="0.25">
      <c r="A9" s="112" t="s">
        <v>747</v>
      </c>
      <c r="B9" s="117"/>
      <c r="C9" s="117"/>
      <c r="D9" s="117"/>
      <c r="E9" s="117">
        <v>1</v>
      </c>
      <c r="F9" s="117"/>
      <c r="G9" s="117"/>
      <c r="H9" s="117">
        <v>1</v>
      </c>
    </row>
    <row r="10" spans="1:13" x14ac:dyDescent="0.25">
      <c r="A10" s="112" t="s">
        <v>748</v>
      </c>
      <c r="B10" s="117"/>
      <c r="C10" s="117"/>
      <c r="D10" s="117"/>
      <c r="E10" s="117"/>
      <c r="F10" s="117">
        <v>2</v>
      </c>
      <c r="G10" s="117"/>
      <c r="H10" s="117">
        <v>2</v>
      </c>
    </row>
    <row r="11" spans="1:13" x14ac:dyDescent="0.25">
      <c r="A11" s="112" t="s">
        <v>559</v>
      </c>
      <c r="B11" s="117">
        <v>3</v>
      </c>
      <c r="C11" s="117">
        <v>10</v>
      </c>
      <c r="D11" s="117">
        <v>20</v>
      </c>
      <c r="E11" s="117">
        <v>3</v>
      </c>
      <c r="F11" s="117"/>
      <c r="G11" s="117">
        <v>1</v>
      </c>
      <c r="H11" s="117">
        <v>37</v>
      </c>
    </row>
    <row r="12" spans="1:13" x14ac:dyDescent="0.25">
      <c r="A12" s="112" t="s">
        <v>560</v>
      </c>
      <c r="B12" s="117"/>
      <c r="C12" s="117">
        <v>1</v>
      </c>
      <c r="D12" s="117"/>
      <c r="E12" s="117"/>
      <c r="F12" s="117"/>
      <c r="G12" s="117"/>
      <c r="H12" s="117">
        <v>1</v>
      </c>
    </row>
    <row r="13" spans="1:13" x14ac:dyDescent="0.25">
      <c r="A13" s="112" t="s">
        <v>749</v>
      </c>
      <c r="B13" s="117"/>
      <c r="C13" s="117"/>
      <c r="D13" s="117"/>
      <c r="E13" s="117">
        <v>1</v>
      </c>
      <c r="F13" s="117"/>
      <c r="G13" s="117"/>
      <c r="H13" s="117">
        <v>1</v>
      </c>
    </row>
    <row r="14" spans="1:13" x14ac:dyDescent="0.25">
      <c r="A14" s="112" t="s">
        <v>750</v>
      </c>
      <c r="B14" s="117"/>
      <c r="C14" s="117">
        <v>1</v>
      </c>
      <c r="D14" s="117"/>
      <c r="E14" s="117"/>
      <c r="F14" s="117"/>
      <c r="G14" s="117"/>
      <c r="H14" s="117">
        <v>1</v>
      </c>
    </row>
    <row r="15" spans="1:13" x14ac:dyDescent="0.25">
      <c r="A15" s="112" t="s">
        <v>751</v>
      </c>
      <c r="B15" s="117"/>
      <c r="C15" s="117"/>
      <c r="D15" s="117"/>
      <c r="E15" s="117"/>
      <c r="F15" s="117">
        <v>8</v>
      </c>
      <c r="G15" s="117">
        <v>5</v>
      </c>
      <c r="H15" s="117">
        <v>13</v>
      </c>
    </row>
    <row r="16" spans="1:13" x14ac:dyDescent="0.25">
      <c r="A16" s="112" t="s">
        <v>752</v>
      </c>
      <c r="B16" s="117"/>
      <c r="C16" s="117"/>
      <c r="D16" s="117"/>
      <c r="E16" s="117"/>
      <c r="F16" s="117"/>
      <c r="G16" s="117">
        <v>1</v>
      </c>
      <c r="H16" s="117">
        <v>1</v>
      </c>
    </row>
    <row r="17" spans="1:8" x14ac:dyDescent="0.25">
      <c r="A17" s="112" t="s">
        <v>753</v>
      </c>
      <c r="B17" s="117"/>
      <c r="C17" s="117"/>
      <c r="D17" s="117">
        <v>2</v>
      </c>
      <c r="E17" s="117"/>
      <c r="F17" s="117"/>
      <c r="G17" s="117"/>
      <c r="H17" s="117">
        <v>2</v>
      </c>
    </row>
    <row r="18" spans="1:8" x14ac:dyDescent="0.25">
      <c r="A18" s="112" t="s">
        <v>565</v>
      </c>
      <c r="B18" s="117"/>
      <c r="C18" s="117">
        <v>3</v>
      </c>
      <c r="D18" s="117">
        <v>10</v>
      </c>
      <c r="E18" s="117">
        <v>3</v>
      </c>
      <c r="F18" s="117">
        <v>4</v>
      </c>
      <c r="G18" s="117"/>
      <c r="H18" s="117">
        <v>20</v>
      </c>
    </row>
    <row r="19" spans="1:8" x14ac:dyDescent="0.25">
      <c r="A19" s="112" t="s">
        <v>566</v>
      </c>
      <c r="B19" s="117"/>
      <c r="C19" s="117">
        <v>6</v>
      </c>
      <c r="D19" s="117">
        <v>4</v>
      </c>
      <c r="E19" s="117">
        <v>11</v>
      </c>
      <c r="F19" s="117">
        <v>7</v>
      </c>
      <c r="G19" s="117"/>
      <c r="H19" s="117">
        <v>28</v>
      </c>
    </row>
    <row r="20" spans="1:8" x14ac:dyDescent="0.25">
      <c r="A20" s="112" t="s">
        <v>754</v>
      </c>
      <c r="B20" s="117"/>
      <c r="C20" s="117"/>
      <c r="D20" s="117"/>
      <c r="E20" s="117">
        <v>1</v>
      </c>
      <c r="F20" s="117"/>
      <c r="G20" s="117"/>
      <c r="H20" s="117">
        <v>1</v>
      </c>
    </row>
    <row r="21" spans="1:8" x14ac:dyDescent="0.25">
      <c r="A21" s="112" t="s">
        <v>755</v>
      </c>
      <c r="B21" s="117">
        <v>2</v>
      </c>
      <c r="C21" s="117"/>
      <c r="D21" s="117"/>
      <c r="E21" s="117"/>
      <c r="F21" s="117">
        <v>1</v>
      </c>
      <c r="G21" s="117"/>
      <c r="H21" s="117">
        <v>3</v>
      </c>
    </row>
    <row r="22" spans="1:8" x14ac:dyDescent="0.25">
      <c r="A22" s="112" t="s">
        <v>568</v>
      </c>
      <c r="B22" s="117"/>
      <c r="C22" s="117"/>
      <c r="D22" s="117">
        <v>1</v>
      </c>
      <c r="E22" s="117"/>
      <c r="F22" s="117"/>
      <c r="G22" s="117"/>
      <c r="H22" s="117">
        <v>1</v>
      </c>
    </row>
    <row r="23" spans="1:8" x14ac:dyDescent="0.25">
      <c r="A23" s="112" t="s">
        <v>570</v>
      </c>
      <c r="B23" s="117"/>
      <c r="C23" s="117"/>
      <c r="D23" s="117"/>
      <c r="E23" s="117">
        <v>3</v>
      </c>
      <c r="F23" s="117">
        <v>1</v>
      </c>
      <c r="G23" s="117">
        <v>1</v>
      </c>
      <c r="H23" s="117">
        <v>5</v>
      </c>
    </row>
    <row r="24" spans="1:8" x14ac:dyDescent="0.25">
      <c r="A24" s="112" t="s">
        <v>756</v>
      </c>
      <c r="B24" s="117"/>
      <c r="C24" s="117"/>
      <c r="D24" s="117"/>
      <c r="E24" s="117"/>
      <c r="F24" s="117"/>
      <c r="G24" s="117">
        <v>2</v>
      </c>
      <c r="H24" s="117">
        <v>2</v>
      </c>
    </row>
    <row r="25" spans="1:8" x14ac:dyDescent="0.25">
      <c r="A25" s="112" t="s">
        <v>572</v>
      </c>
      <c r="B25" s="117">
        <v>2</v>
      </c>
      <c r="C25" s="117">
        <v>9</v>
      </c>
      <c r="D25" s="117">
        <v>25</v>
      </c>
      <c r="E25" s="117"/>
      <c r="F25" s="117"/>
      <c r="G25" s="117"/>
      <c r="H25" s="117">
        <v>36</v>
      </c>
    </row>
    <row r="26" spans="1:8" x14ac:dyDescent="0.25">
      <c r="A26" s="112" t="s">
        <v>573</v>
      </c>
      <c r="B26" s="117">
        <v>10</v>
      </c>
      <c r="C26" s="117">
        <v>21</v>
      </c>
      <c r="D26" s="117">
        <v>11</v>
      </c>
      <c r="E26" s="117">
        <v>20</v>
      </c>
      <c r="F26" s="117">
        <v>23</v>
      </c>
      <c r="G26" s="117">
        <v>12</v>
      </c>
      <c r="H26" s="117">
        <v>97</v>
      </c>
    </row>
    <row r="27" spans="1:8" x14ac:dyDescent="0.25">
      <c r="A27" s="112" t="s">
        <v>757</v>
      </c>
      <c r="B27" s="117"/>
      <c r="C27" s="117"/>
      <c r="D27" s="117"/>
      <c r="E27" s="117"/>
      <c r="F27" s="117">
        <v>1</v>
      </c>
      <c r="G27" s="117"/>
      <c r="H27" s="117">
        <v>1</v>
      </c>
    </row>
    <row r="28" spans="1:8" x14ac:dyDescent="0.25">
      <c r="A28" s="112" t="s">
        <v>758</v>
      </c>
      <c r="B28" s="117"/>
      <c r="C28" s="117"/>
      <c r="D28" s="117"/>
      <c r="E28" s="117"/>
      <c r="F28" s="117">
        <v>1</v>
      </c>
      <c r="G28" s="117"/>
      <c r="H28" s="117">
        <v>1</v>
      </c>
    </row>
    <row r="29" spans="1:8" x14ac:dyDescent="0.25">
      <c r="A29" s="112" t="s">
        <v>576</v>
      </c>
      <c r="B29" s="117">
        <v>1</v>
      </c>
      <c r="C29" s="117">
        <v>5</v>
      </c>
      <c r="D29" s="117">
        <v>2</v>
      </c>
      <c r="E29" s="117"/>
      <c r="F29" s="117"/>
      <c r="G29" s="117"/>
      <c r="H29" s="117">
        <v>8</v>
      </c>
    </row>
    <row r="30" spans="1:8" x14ac:dyDescent="0.25">
      <c r="A30" s="112" t="s">
        <v>759</v>
      </c>
      <c r="B30" s="117"/>
      <c r="C30" s="117"/>
      <c r="D30" s="117"/>
      <c r="E30" s="117"/>
      <c r="F30" s="117"/>
      <c r="G30" s="117">
        <v>1</v>
      </c>
      <c r="H30" s="117">
        <v>1</v>
      </c>
    </row>
    <row r="31" spans="1:8" x14ac:dyDescent="0.25">
      <c r="A31" s="112" t="s">
        <v>577</v>
      </c>
      <c r="B31" s="117"/>
      <c r="C31" s="117">
        <v>7</v>
      </c>
      <c r="D31" s="117">
        <v>15</v>
      </c>
      <c r="E31" s="117">
        <v>14</v>
      </c>
      <c r="F31" s="117">
        <v>9</v>
      </c>
      <c r="G31" s="117">
        <v>2</v>
      </c>
      <c r="H31" s="117">
        <v>47</v>
      </c>
    </row>
    <row r="32" spans="1:8" x14ac:dyDescent="0.25">
      <c r="A32" s="112" t="s">
        <v>760</v>
      </c>
      <c r="B32" s="117"/>
      <c r="C32" s="117"/>
      <c r="D32" s="117"/>
      <c r="E32" s="117"/>
      <c r="F32" s="117">
        <v>1</v>
      </c>
      <c r="G32" s="117"/>
      <c r="H32" s="117">
        <v>1</v>
      </c>
    </row>
    <row r="33" spans="1:8" x14ac:dyDescent="0.25">
      <c r="A33" s="112" t="s">
        <v>579</v>
      </c>
      <c r="B33" s="117"/>
      <c r="C33" s="117">
        <v>1</v>
      </c>
      <c r="D33" s="117">
        <v>1</v>
      </c>
      <c r="E33" s="117"/>
      <c r="F33" s="117"/>
      <c r="G33" s="117"/>
      <c r="H33" s="117">
        <v>2</v>
      </c>
    </row>
    <row r="34" spans="1:8" x14ac:dyDescent="0.25">
      <c r="A34" s="112" t="s">
        <v>761</v>
      </c>
      <c r="B34" s="117"/>
      <c r="C34" s="117">
        <v>1</v>
      </c>
      <c r="D34" s="117"/>
      <c r="E34" s="117"/>
      <c r="F34" s="117"/>
      <c r="G34" s="117"/>
      <c r="H34" s="117">
        <v>1</v>
      </c>
    </row>
    <row r="35" spans="1:8" x14ac:dyDescent="0.25">
      <c r="A35" s="112" t="s">
        <v>581</v>
      </c>
      <c r="B35" s="117"/>
      <c r="C35" s="117">
        <v>3</v>
      </c>
      <c r="D35" s="117">
        <v>7</v>
      </c>
      <c r="E35" s="117">
        <v>2</v>
      </c>
      <c r="F35" s="117"/>
      <c r="G35" s="117"/>
      <c r="H35" s="117">
        <v>12</v>
      </c>
    </row>
    <row r="36" spans="1:8" x14ac:dyDescent="0.25">
      <c r="A36" s="112" t="s">
        <v>582</v>
      </c>
      <c r="B36" s="117">
        <v>5</v>
      </c>
      <c r="C36" s="117">
        <v>11</v>
      </c>
      <c r="D36" s="117">
        <v>24</v>
      </c>
      <c r="E36" s="117">
        <v>24</v>
      </c>
      <c r="F36" s="117">
        <v>41</v>
      </c>
      <c r="G36" s="117">
        <v>10</v>
      </c>
      <c r="H36" s="117">
        <v>115</v>
      </c>
    </row>
    <row r="37" spans="1:8" x14ac:dyDescent="0.25">
      <c r="A37" s="112" t="s">
        <v>587</v>
      </c>
      <c r="B37" s="117"/>
      <c r="C37" s="117">
        <v>1</v>
      </c>
      <c r="D37" s="117">
        <v>1</v>
      </c>
      <c r="E37" s="117">
        <v>2</v>
      </c>
      <c r="F37" s="117"/>
      <c r="G37" s="117"/>
      <c r="H37" s="117">
        <v>4</v>
      </c>
    </row>
    <row r="38" spans="1:8" x14ac:dyDescent="0.25">
      <c r="A38" s="112" t="s">
        <v>589</v>
      </c>
      <c r="B38" s="117">
        <v>3</v>
      </c>
      <c r="C38" s="117">
        <v>4</v>
      </c>
      <c r="D38" s="117">
        <v>14</v>
      </c>
      <c r="E38" s="117">
        <v>3</v>
      </c>
      <c r="F38" s="117">
        <v>1</v>
      </c>
      <c r="G38" s="117"/>
      <c r="H38" s="117">
        <v>25</v>
      </c>
    </row>
    <row r="39" spans="1:8" x14ac:dyDescent="0.25">
      <c r="A39" s="112" t="s">
        <v>590</v>
      </c>
      <c r="B39" s="117"/>
      <c r="C39" s="117">
        <v>2</v>
      </c>
      <c r="D39" s="117"/>
      <c r="E39" s="117"/>
      <c r="F39" s="117">
        <v>2</v>
      </c>
      <c r="G39" s="117"/>
      <c r="H39" s="117">
        <v>4</v>
      </c>
    </row>
    <row r="40" spans="1:8" x14ac:dyDescent="0.25">
      <c r="A40" s="112" t="s">
        <v>591</v>
      </c>
      <c r="B40" s="117">
        <v>6</v>
      </c>
      <c r="C40" s="117">
        <v>8</v>
      </c>
      <c r="D40" s="117">
        <v>13</v>
      </c>
      <c r="E40" s="117">
        <v>9</v>
      </c>
      <c r="F40" s="117">
        <v>12</v>
      </c>
      <c r="G40" s="117">
        <v>2</v>
      </c>
      <c r="H40" s="117">
        <v>50</v>
      </c>
    </row>
    <row r="41" spans="1:8" x14ac:dyDescent="0.25">
      <c r="A41" s="112" t="s">
        <v>762</v>
      </c>
      <c r="B41" s="117"/>
      <c r="C41" s="117"/>
      <c r="D41" s="117"/>
      <c r="E41" s="117"/>
      <c r="F41" s="117">
        <v>1</v>
      </c>
      <c r="G41" s="117"/>
      <c r="H41" s="117">
        <v>1</v>
      </c>
    </row>
    <row r="42" spans="1:8" x14ac:dyDescent="0.25">
      <c r="A42" s="112" t="s">
        <v>763</v>
      </c>
      <c r="B42" s="117"/>
      <c r="C42" s="117"/>
      <c r="D42" s="117"/>
      <c r="E42" s="117"/>
      <c r="F42" s="117"/>
      <c r="G42" s="117">
        <v>1</v>
      </c>
      <c r="H42" s="117">
        <v>1</v>
      </c>
    </row>
    <row r="43" spans="1:8" x14ac:dyDescent="0.25">
      <c r="A43" s="112" t="s">
        <v>593</v>
      </c>
      <c r="B43" s="117"/>
      <c r="C43" s="117">
        <v>2</v>
      </c>
      <c r="D43" s="117">
        <v>1</v>
      </c>
      <c r="E43" s="117">
        <v>1</v>
      </c>
      <c r="F43" s="117"/>
      <c r="G43" s="117"/>
      <c r="H43" s="117">
        <v>4</v>
      </c>
    </row>
    <row r="44" spans="1:8" x14ac:dyDescent="0.25">
      <c r="A44" s="112" t="s">
        <v>594</v>
      </c>
      <c r="B44" s="117"/>
      <c r="C44" s="117"/>
      <c r="D44" s="117"/>
      <c r="E44" s="117">
        <v>4</v>
      </c>
      <c r="F44" s="117">
        <v>2</v>
      </c>
      <c r="G44" s="117"/>
      <c r="H44" s="117">
        <v>6</v>
      </c>
    </row>
    <row r="45" spans="1:8" x14ac:dyDescent="0.25">
      <c r="A45" s="112" t="s">
        <v>595</v>
      </c>
      <c r="B45" s="117"/>
      <c r="C45" s="117">
        <v>1</v>
      </c>
      <c r="D45" s="117">
        <v>2</v>
      </c>
      <c r="E45" s="117">
        <v>1</v>
      </c>
      <c r="F45" s="117"/>
      <c r="G45" s="117"/>
      <c r="H45" s="117">
        <v>4</v>
      </c>
    </row>
    <row r="46" spans="1:8" x14ac:dyDescent="0.25">
      <c r="A46" s="112" t="s">
        <v>596</v>
      </c>
      <c r="B46" s="117">
        <v>3</v>
      </c>
      <c r="C46" s="117">
        <v>7</v>
      </c>
      <c r="D46" s="117">
        <v>11</v>
      </c>
      <c r="E46" s="117">
        <v>7</v>
      </c>
      <c r="F46" s="117">
        <v>6</v>
      </c>
      <c r="G46" s="117">
        <v>3</v>
      </c>
      <c r="H46" s="117">
        <v>37</v>
      </c>
    </row>
    <row r="47" spans="1:8" x14ac:dyDescent="0.25">
      <c r="A47" s="112" t="s">
        <v>764</v>
      </c>
      <c r="B47" s="117"/>
      <c r="C47" s="117"/>
      <c r="D47" s="117">
        <v>4</v>
      </c>
      <c r="E47" s="117"/>
      <c r="F47" s="117"/>
      <c r="G47" s="117"/>
      <c r="H47" s="117">
        <v>4</v>
      </c>
    </row>
    <row r="48" spans="1:8" x14ac:dyDescent="0.25">
      <c r="A48" s="112" t="s">
        <v>597</v>
      </c>
      <c r="B48" s="117"/>
      <c r="C48" s="117">
        <v>8</v>
      </c>
      <c r="D48" s="117">
        <v>5</v>
      </c>
      <c r="E48" s="117">
        <v>14</v>
      </c>
      <c r="F48" s="117">
        <v>3</v>
      </c>
      <c r="G48" s="117">
        <v>1</v>
      </c>
      <c r="H48" s="117">
        <v>31</v>
      </c>
    </row>
    <row r="49" spans="1:8" x14ac:dyDescent="0.25">
      <c r="A49" s="112" t="s">
        <v>599</v>
      </c>
      <c r="B49" s="117"/>
      <c r="C49" s="117">
        <v>2</v>
      </c>
      <c r="D49" s="117"/>
      <c r="E49" s="117"/>
      <c r="F49" s="117"/>
      <c r="G49" s="117"/>
      <c r="H49" s="117">
        <v>2</v>
      </c>
    </row>
    <row r="50" spans="1:8" x14ac:dyDescent="0.25">
      <c r="A50" s="112" t="s">
        <v>600</v>
      </c>
      <c r="B50" s="117"/>
      <c r="C50" s="117">
        <v>7</v>
      </c>
      <c r="D50" s="117">
        <v>4</v>
      </c>
      <c r="E50" s="117">
        <v>12</v>
      </c>
      <c r="F50" s="117">
        <v>1</v>
      </c>
      <c r="G50" s="117"/>
      <c r="H50" s="117">
        <v>24</v>
      </c>
    </row>
    <row r="51" spans="1:8" x14ac:dyDescent="0.25">
      <c r="A51" s="112" t="s">
        <v>765</v>
      </c>
      <c r="B51" s="117"/>
      <c r="C51" s="117"/>
      <c r="D51" s="117">
        <v>1</v>
      </c>
      <c r="E51" s="117"/>
      <c r="F51" s="117"/>
      <c r="G51" s="117"/>
      <c r="H51" s="117">
        <v>1</v>
      </c>
    </row>
    <row r="52" spans="1:8" x14ac:dyDescent="0.25">
      <c r="A52" s="112" t="s">
        <v>602</v>
      </c>
      <c r="B52" s="117"/>
      <c r="C52" s="117">
        <v>2</v>
      </c>
      <c r="D52" s="117">
        <v>1</v>
      </c>
      <c r="E52" s="117">
        <v>2</v>
      </c>
      <c r="F52" s="117"/>
      <c r="G52" s="117"/>
      <c r="H52" s="117">
        <v>5</v>
      </c>
    </row>
    <row r="53" spans="1:8" x14ac:dyDescent="0.25">
      <c r="A53" s="112" t="s">
        <v>766</v>
      </c>
      <c r="B53" s="117"/>
      <c r="C53" s="117"/>
      <c r="D53" s="117"/>
      <c r="E53" s="117"/>
      <c r="F53" s="117"/>
      <c r="G53" s="117">
        <v>2</v>
      </c>
      <c r="H53" s="117">
        <v>2</v>
      </c>
    </row>
    <row r="54" spans="1:8" x14ac:dyDescent="0.25">
      <c r="A54" s="112" t="s">
        <v>767</v>
      </c>
      <c r="B54" s="117"/>
      <c r="C54" s="117"/>
      <c r="D54" s="117"/>
      <c r="E54" s="117"/>
      <c r="F54" s="117"/>
      <c r="G54" s="117">
        <v>1</v>
      </c>
      <c r="H54" s="117">
        <v>1</v>
      </c>
    </row>
    <row r="55" spans="1:8" x14ac:dyDescent="0.25">
      <c r="A55" s="112" t="s">
        <v>768</v>
      </c>
      <c r="B55" s="117">
        <v>3</v>
      </c>
      <c r="C55" s="117"/>
      <c r="D55" s="117"/>
      <c r="E55" s="117"/>
      <c r="F55" s="117"/>
      <c r="G55" s="117"/>
      <c r="H55" s="117">
        <v>3</v>
      </c>
    </row>
    <row r="56" spans="1:8" x14ac:dyDescent="0.25">
      <c r="A56" s="112" t="s">
        <v>604</v>
      </c>
      <c r="B56" s="117"/>
      <c r="C56" s="117">
        <v>2</v>
      </c>
      <c r="D56" s="117"/>
      <c r="E56" s="117"/>
      <c r="F56" s="117"/>
      <c r="G56" s="117"/>
      <c r="H56" s="117">
        <v>2</v>
      </c>
    </row>
    <row r="57" spans="1:8" x14ac:dyDescent="0.25">
      <c r="A57" s="112" t="s">
        <v>606</v>
      </c>
      <c r="B57" s="117"/>
      <c r="C57" s="117">
        <v>4</v>
      </c>
      <c r="D57" s="117">
        <v>5</v>
      </c>
      <c r="E57" s="117">
        <v>3</v>
      </c>
      <c r="F57" s="117"/>
      <c r="G57" s="117"/>
      <c r="H57" s="117">
        <v>12</v>
      </c>
    </row>
    <row r="58" spans="1:8" x14ac:dyDescent="0.25">
      <c r="A58" s="112" t="s">
        <v>609</v>
      </c>
      <c r="B58" s="117"/>
      <c r="C58" s="117">
        <v>1</v>
      </c>
      <c r="D58" s="117">
        <v>1</v>
      </c>
      <c r="E58" s="117"/>
      <c r="F58" s="117"/>
      <c r="G58" s="117"/>
      <c r="H58" s="117">
        <v>2</v>
      </c>
    </row>
    <row r="59" spans="1:8" x14ac:dyDescent="0.25">
      <c r="A59" s="112" t="s">
        <v>769</v>
      </c>
      <c r="B59" s="117"/>
      <c r="C59" s="117"/>
      <c r="D59" s="117"/>
      <c r="E59" s="117">
        <v>1</v>
      </c>
      <c r="F59" s="117"/>
      <c r="G59" s="117"/>
      <c r="H59" s="117">
        <v>1</v>
      </c>
    </row>
    <row r="60" spans="1:8" x14ac:dyDescent="0.25">
      <c r="A60" s="112" t="s">
        <v>770</v>
      </c>
      <c r="B60" s="117"/>
      <c r="C60" s="117"/>
      <c r="D60" s="117"/>
      <c r="E60" s="117">
        <v>11</v>
      </c>
      <c r="F60" s="117">
        <v>5</v>
      </c>
      <c r="G60" s="117">
        <v>6</v>
      </c>
      <c r="H60" s="117">
        <v>22</v>
      </c>
    </row>
    <row r="61" spans="1:8" x14ac:dyDescent="0.25">
      <c r="A61" s="112" t="s">
        <v>771</v>
      </c>
      <c r="B61" s="117"/>
      <c r="C61" s="117"/>
      <c r="D61" s="117"/>
      <c r="E61" s="117"/>
      <c r="F61" s="117"/>
      <c r="G61" s="117">
        <v>3</v>
      </c>
      <c r="H61" s="117">
        <v>3</v>
      </c>
    </row>
    <row r="62" spans="1:8" x14ac:dyDescent="0.25">
      <c r="A62" s="112" t="s">
        <v>610</v>
      </c>
      <c r="B62" s="117">
        <v>8</v>
      </c>
      <c r="C62" s="117">
        <v>1</v>
      </c>
      <c r="D62" s="117">
        <v>6</v>
      </c>
      <c r="E62" s="117">
        <v>1</v>
      </c>
      <c r="F62" s="117">
        <v>1</v>
      </c>
      <c r="G62" s="117"/>
      <c r="H62" s="117">
        <v>17</v>
      </c>
    </row>
    <row r="63" spans="1:8" x14ac:dyDescent="0.25">
      <c r="A63" s="112" t="s">
        <v>613</v>
      </c>
      <c r="B63" s="117">
        <v>5</v>
      </c>
      <c r="C63" s="117">
        <v>7</v>
      </c>
      <c r="D63" s="117">
        <v>19</v>
      </c>
      <c r="E63" s="117">
        <v>17</v>
      </c>
      <c r="F63" s="117">
        <v>82</v>
      </c>
      <c r="G63" s="117">
        <v>15</v>
      </c>
      <c r="H63" s="117">
        <v>145</v>
      </c>
    </row>
    <row r="64" spans="1:8" x14ac:dyDescent="0.25">
      <c r="A64" s="112" t="s">
        <v>616</v>
      </c>
      <c r="B64" s="117"/>
      <c r="C64" s="117"/>
      <c r="D64" s="117"/>
      <c r="E64" s="117">
        <v>2</v>
      </c>
      <c r="F64" s="117"/>
      <c r="G64" s="117"/>
      <c r="H64" s="117">
        <v>2</v>
      </c>
    </row>
    <row r="65" spans="1:8" x14ac:dyDescent="0.25">
      <c r="A65" s="112" t="s">
        <v>617</v>
      </c>
      <c r="B65" s="117"/>
      <c r="C65" s="117"/>
      <c r="D65" s="117"/>
      <c r="E65" s="117">
        <v>1</v>
      </c>
      <c r="F65" s="117"/>
      <c r="G65" s="117"/>
      <c r="H65" s="117">
        <v>1</v>
      </c>
    </row>
    <row r="66" spans="1:8" x14ac:dyDescent="0.25">
      <c r="A66" s="112" t="s">
        <v>618</v>
      </c>
      <c r="B66" s="117"/>
      <c r="C66" s="117">
        <v>1</v>
      </c>
      <c r="D66" s="117">
        <v>2</v>
      </c>
      <c r="E66" s="117">
        <v>1</v>
      </c>
      <c r="F66" s="117">
        <v>2</v>
      </c>
      <c r="G66" s="117"/>
      <c r="H66" s="117">
        <v>6</v>
      </c>
    </row>
    <row r="67" spans="1:8" x14ac:dyDescent="0.25">
      <c r="A67" s="112" t="s">
        <v>619</v>
      </c>
      <c r="B67" s="117"/>
      <c r="C67" s="117">
        <v>4</v>
      </c>
      <c r="D67" s="117">
        <v>6</v>
      </c>
      <c r="E67" s="117"/>
      <c r="F67" s="117">
        <v>1</v>
      </c>
      <c r="G67" s="117"/>
      <c r="H67" s="117">
        <v>11</v>
      </c>
    </row>
    <row r="68" spans="1:8" x14ac:dyDescent="0.25">
      <c r="A68" s="112" t="s">
        <v>621</v>
      </c>
      <c r="B68" s="117">
        <v>5</v>
      </c>
      <c r="C68" s="117">
        <v>8</v>
      </c>
      <c r="D68" s="117">
        <v>24</v>
      </c>
      <c r="E68" s="117">
        <v>24</v>
      </c>
      <c r="F68" s="117">
        <v>25</v>
      </c>
      <c r="G68" s="117">
        <v>3</v>
      </c>
      <c r="H68" s="117">
        <v>89</v>
      </c>
    </row>
    <row r="69" spans="1:8" x14ac:dyDescent="0.25">
      <c r="A69" s="112" t="s">
        <v>624</v>
      </c>
      <c r="B69" s="117">
        <v>1</v>
      </c>
      <c r="C69" s="117">
        <v>3</v>
      </c>
      <c r="D69" s="117">
        <v>1</v>
      </c>
      <c r="E69" s="117"/>
      <c r="F69" s="117"/>
      <c r="G69" s="117">
        <v>1</v>
      </c>
      <c r="H69" s="117">
        <v>6</v>
      </c>
    </row>
    <row r="70" spans="1:8" x14ac:dyDescent="0.25">
      <c r="A70" s="112" t="s">
        <v>625</v>
      </c>
      <c r="B70" s="117"/>
      <c r="C70" s="117">
        <v>4</v>
      </c>
      <c r="D70" s="117">
        <v>3</v>
      </c>
      <c r="E70" s="117">
        <v>10</v>
      </c>
      <c r="F70" s="117">
        <v>4</v>
      </c>
      <c r="G70" s="117">
        <v>2</v>
      </c>
      <c r="H70" s="117">
        <v>23</v>
      </c>
    </row>
    <row r="71" spans="1:8" x14ac:dyDescent="0.25">
      <c r="A71" s="112" t="s">
        <v>772</v>
      </c>
      <c r="B71" s="117"/>
      <c r="C71" s="117"/>
      <c r="D71" s="117"/>
      <c r="E71" s="117"/>
      <c r="F71" s="117">
        <v>1</v>
      </c>
      <c r="G71" s="117"/>
      <c r="H71" s="117">
        <v>1</v>
      </c>
    </row>
    <row r="72" spans="1:8" x14ac:dyDescent="0.25">
      <c r="A72" s="112" t="s">
        <v>773</v>
      </c>
      <c r="B72" s="117"/>
      <c r="C72" s="117"/>
      <c r="D72" s="117"/>
      <c r="E72" s="117">
        <v>1</v>
      </c>
      <c r="F72" s="117">
        <v>1</v>
      </c>
      <c r="G72" s="117"/>
      <c r="H72" s="117">
        <v>2</v>
      </c>
    </row>
    <row r="73" spans="1:8" x14ac:dyDescent="0.25">
      <c r="A73" s="112" t="s">
        <v>774</v>
      </c>
      <c r="B73" s="117"/>
      <c r="C73" s="117"/>
      <c r="D73" s="117"/>
      <c r="E73" s="117"/>
      <c r="F73" s="117">
        <v>1</v>
      </c>
      <c r="G73" s="117"/>
      <c r="H73" s="117">
        <v>1</v>
      </c>
    </row>
    <row r="74" spans="1:8" x14ac:dyDescent="0.25">
      <c r="A74" s="112" t="s">
        <v>775</v>
      </c>
      <c r="B74" s="117"/>
      <c r="C74" s="117"/>
      <c r="D74" s="117"/>
      <c r="E74" s="117">
        <v>2</v>
      </c>
      <c r="F74" s="117"/>
      <c r="G74" s="117"/>
      <c r="H74" s="117">
        <v>2</v>
      </c>
    </row>
    <row r="75" spans="1:8" x14ac:dyDescent="0.25">
      <c r="A75" s="112" t="s">
        <v>776</v>
      </c>
      <c r="B75" s="117"/>
      <c r="C75" s="117"/>
      <c r="D75" s="117"/>
      <c r="E75" s="117">
        <v>4</v>
      </c>
      <c r="F75" s="117"/>
      <c r="G75" s="117"/>
      <c r="H75" s="117">
        <v>4</v>
      </c>
    </row>
    <row r="76" spans="1:8" x14ac:dyDescent="0.25">
      <c r="A76" s="112" t="s">
        <v>630</v>
      </c>
      <c r="B76" s="117"/>
      <c r="C76" s="117">
        <v>10</v>
      </c>
      <c r="D76" s="117">
        <v>5</v>
      </c>
      <c r="E76" s="117">
        <v>14</v>
      </c>
      <c r="F76" s="117">
        <v>14</v>
      </c>
      <c r="G76" s="117">
        <v>4</v>
      </c>
      <c r="H76" s="117">
        <v>47</v>
      </c>
    </row>
    <row r="77" spans="1:8" x14ac:dyDescent="0.25">
      <c r="A77" s="112" t="s">
        <v>632</v>
      </c>
      <c r="B77" s="117">
        <v>5</v>
      </c>
      <c r="C77" s="117">
        <v>1</v>
      </c>
      <c r="D77" s="117"/>
      <c r="E77" s="117">
        <v>1</v>
      </c>
      <c r="F77" s="117">
        <v>1</v>
      </c>
      <c r="G77" s="117"/>
      <c r="H77" s="117">
        <v>8</v>
      </c>
    </row>
    <row r="78" spans="1:8" x14ac:dyDescent="0.25">
      <c r="A78" s="112" t="s">
        <v>634</v>
      </c>
      <c r="B78" s="117"/>
      <c r="C78" s="117">
        <v>4</v>
      </c>
      <c r="D78" s="117">
        <v>6</v>
      </c>
      <c r="E78" s="117">
        <v>13</v>
      </c>
      <c r="F78" s="117">
        <v>29</v>
      </c>
      <c r="G78" s="117">
        <v>1</v>
      </c>
      <c r="H78" s="117">
        <v>53</v>
      </c>
    </row>
    <row r="79" spans="1:8" x14ac:dyDescent="0.25">
      <c r="A79" s="112" t="s">
        <v>777</v>
      </c>
      <c r="B79" s="117"/>
      <c r="C79" s="117"/>
      <c r="D79" s="117"/>
      <c r="E79" s="117">
        <v>1</v>
      </c>
      <c r="F79" s="117"/>
      <c r="G79" s="117"/>
      <c r="H79" s="117">
        <v>1</v>
      </c>
    </row>
    <row r="80" spans="1:8" x14ac:dyDescent="0.25">
      <c r="A80" s="112" t="s">
        <v>635</v>
      </c>
      <c r="B80" s="117"/>
      <c r="C80" s="117">
        <v>2</v>
      </c>
      <c r="D80" s="117"/>
      <c r="E80" s="117"/>
      <c r="F80" s="117"/>
      <c r="G80" s="117"/>
      <c r="H80" s="117">
        <v>2</v>
      </c>
    </row>
    <row r="81" spans="1:8" x14ac:dyDescent="0.25">
      <c r="A81" s="112" t="s">
        <v>778</v>
      </c>
      <c r="B81" s="117"/>
      <c r="C81" s="117"/>
      <c r="D81" s="117"/>
      <c r="E81" s="117"/>
      <c r="F81" s="117">
        <v>2</v>
      </c>
      <c r="G81" s="117">
        <v>1</v>
      </c>
      <c r="H81" s="117">
        <v>3</v>
      </c>
    </row>
    <row r="82" spans="1:8" x14ac:dyDescent="0.25">
      <c r="A82" s="112" t="s">
        <v>779</v>
      </c>
      <c r="B82" s="117"/>
      <c r="C82" s="117"/>
      <c r="D82" s="117"/>
      <c r="E82" s="117">
        <v>2</v>
      </c>
      <c r="F82" s="117"/>
      <c r="G82" s="117"/>
      <c r="H82" s="117">
        <v>2</v>
      </c>
    </row>
    <row r="83" spans="1:8" x14ac:dyDescent="0.25">
      <c r="A83" s="112" t="s">
        <v>636</v>
      </c>
      <c r="B83" s="117"/>
      <c r="C83" s="117"/>
      <c r="D83" s="117">
        <v>1</v>
      </c>
      <c r="E83" s="117"/>
      <c r="F83" s="117"/>
      <c r="G83" s="117"/>
      <c r="H83" s="117">
        <v>1</v>
      </c>
    </row>
    <row r="84" spans="1:8" x14ac:dyDescent="0.25">
      <c r="A84" s="112" t="s">
        <v>637</v>
      </c>
      <c r="B84" s="117">
        <v>2</v>
      </c>
      <c r="C84" s="117">
        <v>5</v>
      </c>
      <c r="D84" s="117">
        <v>14</v>
      </c>
      <c r="E84" s="117">
        <v>11</v>
      </c>
      <c r="F84" s="117">
        <v>20</v>
      </c>
      <c r="G84" s="117">
        <v>3</v>
      </c>
      <c r="H84" s="117">
        <v>55</v>
      </c>
    </row>
    <row r="85" spans="1:8" x14ac:dyDescent="0.25">
      <c r="A85" s="112" t="s">
        <v>780</v>
      </c>
      <c r="B85" s="117"/>
      <c r="C85" s="117"/>
      <c r="D85" s="117"/>
      <c r="E85" s="117">
        <v>1</v>
      </c>
      <c r="F85" s="117"/>
      <c r="G85" s="117"/>
      <c r="H85" s="117">
        <v>1</v>
      </c>
    </row>
    <row r="86" spans="1:8" x14ac:dyDescent="0.25">
      <c r="A86" s="112" t="s">
        <v>781</v>
      </c>
      <c r="B86" s="117"/>
      <c r="C86" s="117"/>
      <c r="D86" s="117"/>
      <c r="E86" s="117">
        <v>2</v>
      </c>
      <c r="F86" s="117">
        <v>4</v>
      </c>
      <c r="G86" s="117"/>
      <c r="H86" s="117">
        <v>6</v>
      </c>
    </row>
    <row r="87" spans="1:8" x14ac:dyDescent="0.25">
      <c r="A87" s="112" t="s">
        <v>782</v>
      </c>
      <c r="B87" s="117"/>
      <c r="C87" s="117">
        <v>1</v>
      </c>
      <c r="D87" s="117"/>
      <c r="E87" s="117"/>
      <c r="F87" s="117"/>
      <c r="G87" s="117"/>
      <c r="H87" s="117">
        <v>1</v>
      </c>
    </row>
    <row r="88" spans="1:8" x14ac:dyDescent="0.25">
      <c r="A88" s="112" t="s">
        <v>783</v>
      </c>
      <c r="B88" s="117"/>
      <c r="C88" s="117"/>
      <c r="D88" s="117">
        <v>3</v>
      </c>
      <c r="E88" s="117">
        <v>3</v>
      </c>
      <c r="F88" s="117">
        <v>1</v>
      </c>
      <c r="G88" s="117"/>
      <c r="H88" s="117">
        <v>7</v>
      </c>
    </row>
    <row r="89" spans="1:8" x14ac:dyDescent="0.25">
      <c r="A89" s="112" t="s">
        <v>784</v>
      </c>
      <c r="B89" s="117"/>
      <c r="C89" s="117"/>
      <c r="D89" s="117">
        <v>1</v>
      </c>
      <c r="E89" s="117"/>
      <c r="F89" s="117"/>
      <c r="G89" s="117"/>
      <c r="H89" s="117">
        <v>1</v>
      </c>
    </row>
    <row r="90" spans="1:8" x14ac:dyDescent="0.25">
      <c r="A90" s="112" t="s">
        <v>785</v>
      </c>
      <c r="B90" s="117"/>
      <c r="C90" s="117"/>
      <c r="D90" s="117"/>
      <c r="E90" s="117">
        <v>4</v>
      </c>
      <c r="F90" s="117">
        <v>4</v>
      </c>
      <c r="G90" s="117"/>
      <c r="H90" s="117">
        <v>8</v>
      </c>
    </row>
    <row r="91" spans="1:8" x14ac:dyDescent="0.25">
      <c r="A91" s="112" t="s">
        <v>786</v>
      </c>
      <c r="B91" s="117"/>
      <c r="C91" s="117">
        <v>6</v>
      </c>
      <c r="D91" s="117">
        <v>12</v>
      </c>
      <c r="E91" s="117">
        <v>16</v>
      </c>
      <c r="F91" s="117">
        <v>18</v>
      </c>
      <c r="G91" s="117">
        <v>1</v>
      </c>
      <c r="H91" s="117">
        <v>53</v>
      </c>
    </row>
    <row r="92" spans="1:8" x14ac:dyDescent="0.25">
      <c r="A92" s="112" t="s">
        <v>787</v>
      </c>
      <c r="B92" s="117">
        <v>4</v>
      </c>
      <c r="C92" s="117"/>
      <c r="D92" s="117">
        <v>4</v>
      </c>
      <c r="E92" s="117">
        <v>9</v>
      </c>
      <c r="F92" s="117"/>
      <c r="G92" s="117"/>
      <c r="H92" s="117">
        <v>17</v>
      </c>
    </row>
    <row r="93" spans="1:8" x14ac:dyDescent="0.25">
      <c r="A93" s="112" t="s">
        <v>788</v>
      </c>
      <c r="B93" s="117">
        <v>6</v>
      </c>
      <c r="C93" s="117">
        <v>10</v>
      </c>
      <c r="D93" s="117">
        <v>19</v>
      </c>
      <c r="E93" s="117">
        <v>21</v>
      </c>
      <c r="F93" s="117">
        <v>24</v>
      </c>
      <c r="G93" s="117">
        <v>15</v>
      </c>
      <c r="H93" s="117">
        <v>95</v>
      </c>
    </row>
    <row r="94" spans="1:8" x14ac:dyDescent="0.25">
      <c r="A94" s="112" t="s">
        <v>789</v>
      </c>
      <c r="B94" s="117"/>
      <c r="C94" s="117"/>
      <c r="D94" s="117">
        <v>1</v>
      </c>
      <c r="E94" s="117"/>
      <c r="F94" s="117">
        <v>1</v>
      </c>
      <c r="G94" s="117"/>
      <c r="H94" s="117">
        <v>2</v>
      </c>
    </row>
    <row r="95" spans="1:8" x14ac:dyDescent="0.25">
      <c r="A95" s="112" t="s">
        <v>790</v>
      </c>
      <c r="B95" s="117"/>
      <c r="C95" s="117"/>
      <c r="D95" s="117">
        <v>1</v>
      </c>
      <c r="E95" s="117"/>
      <c r="F95" s="117"/>
      <c r="G95" s="117"/>
      <c r="H95" s="117">
        <v>1</v>
      </c>
    </row>
    <row r="96" spans="1:8" x14ac:dyDescent="0.25">
      <c r="A96" s="112" t="s">
        <v>791</v>
      </c>
      <c r="B96" s="117"/>
      <c r="C96" s="117">
        <v>2</v>
      </c>
      <c r="D96" s="117">
        <v>3</v>
      </c>
      <c r="E96" s="117"/>
      <c r="F96" s="117">
        <v>1</v>
      </c>
      <c r="G96" s="117"/>
      <c r="H96" s="117">
        <v>6</v>
      </c>
    </row>
    <row r="97" spans="1:8" x14ac:dyDescent="0.25">
      <c r="A97" s="112" t="s">
        <v>792</v>
      </c>
      <c r="B97" s="117"/>
      <c r="C97" s="117"/>
      <c r="D97" s="117">
        <v>1</v>
      </c>
      <c r="E97" s="117">
        <v>6</v>
      </c>
      <c r="F97" s="117">
        <v>4</v>
      </c>
      <c r="G97" s="117">
        <v>7</v>
      </c>
      <c r="H97" s="117">
        <v>18</v>
      </c>
    </row>
    <row r="98" spans="1:8" x14ac:dyDescent="0.25">
      <c r="A98" s="112" t="s">
        <v>793</v>
      </c>
      <c r="B98" s="117"/>
      <c r="C98" s="117"/>
      <c r="D98" s="117"/>
      <c r="E98" s="117">
        <v>1</v>
      </c>
      <c r="F98" s="117"/>
      <c r="G98" s="117"/>
      <c r="H98" s="117">
        <v>1</v>
      </c>
    </row>
    <row r="99" spans="1:8" x14ac:dyDescent="0.25">
      <c r="A99" s="112" t="s">
        <v>794</v>
      </c>
      <c r="B99" s="117"/>
      <c r="C99" s="117">
        <v>1</v>
      </c>
      <c r="D99" s="117">
        <v>2</v>
      </c>
      <c r="E99" s="117">
        <v>3</v>
      </c>
      <c r="F99" s="117">
        <v>7</v>
      </c>
      <c r="G99" s="117"/>
      <c r="H99" s="117">
        <v>13</v>
      </c>
    </row>
    <row r="100" spans="1:8" x14ac:dyDescent="0.25">
      <c r="A100" s="112" t="s">
        <v>795</v>
      </c>
      <c r="B100" s="117"/>
      <c r="C100" s="117">
        <v>2</v>
      </c>
      <c r="D100" s="117">
        <v>1</v>
      </c>
      <c r="E100" s="117">
        <v>1</v>
      </c>
      <c r="F100" s="117"/>
      <c r="G100" s="117"/>
      <c r="H100" s="117">
        <v>4</v>
      </c>
    </row>
    <row r="101" spans="1:8" x14ac:dyDescent="0.25">
      <c r="A101" s="112" t="s">
        <v>796</v>
      </c>
      <c r="B101" s="117">
        <v>5</v>
      </c>
      <c r="C101" s="117">
        <v>2</v>
      </c>
      <c r="D101" s="117"/>
      <c r="E101" s="117"/>
      <c r="F101" s="117"/>
      <c r="G101" s="117"/>
      <c r="H101" s="117">
        <v>7</v>
      </c>
    </row>
    <row r="102" spans="1:8" x14ac:dyDescent="0.25">
      <c r="A102" s="112" t="s">
        <v>797</v>
      </c>
      <c r="B102" s="117">
        <v>1</v>
      </c>
      <c r="C102" s="117"/>
      <c r="D102" s="117">
        <v>1</v>
      </c>
      <c r="E102" s="117">
        <v>8</v>
      </c>
      <c r="F102" s="117">
        <v>12</v>
      </c>
      <c r="G102" s="117">
        <v>7</v>
      </c>
      <c r="H102" s="117">
        <v>29</v>
      </c>
    </row>
    <row r="103" spans="1:8" x14ac:dyDescent="0.25">
      <c r="A103" s="112" t="s">
        <v>798</v>
      </c>
      <c r="B103" s="117"/>
      <c r="C103" s="117"/>
      <c r="D103" s="117">
        <v>1</v>
      </c>
      <c r="E103" s="117"/>
      <c r="F103" s="117"/>
      <c r="G103" s="117"/>
      <c r="H103" s="117">
        <v>1</v>
      </c>
    </row>
    <row r="104" spans="1:8" x14ac:dyDescent="0.25">
      <c r="A104" s="112" t="s">
        <v>799</v>
      </c>
      <c r="B104" s="117"/>
      <c r="C104" s="117"/>
      <c r="D104" s="117">
        <v>1</v>
      </c>
      <c r="E104" s="117"/>
      <c r="F104" s="117"/>
      <c r="G104" s="117"/>
      <c r="H104" s="117">
        <v>1</v>
      </c>
    </row>
    <row r="105" spans="1:8" x14ac:dyDescent="0.25">
      <c r="A105" s="112" t="s">
        <v>663</v>
      </c>
      <c r="B105" s="117"/>
      <c r="C105" s="117">
        <v>1</v>
      </c>
      <c r="D105" s="117">
        <v>5</v>
      </c>
      <c r="E105" s="117">
        <v>1</v>
      </c>
      <c r="F105" s="117">
        <v>1</v>
      </c>
      <c r="G105" s="117"/>
      <c r="H105" s="117">
        <v>8</v>
      </c>
    </row>
    <row r="106" spans="1:8" x14ac:dyDescent="0.25">
      <c r="A106" s="112" t="s">
        <v>800</v>
      </c>
      <c r="B106" s="117"/>
      <c r="C106" s="117"/>
      <c r="D106" s="117">
        <v>1</v>
      </c>
      <c r="E106" s="117"/>
      <c r="F106" s="117"/>
      <c r="G106" s="117"/>
      <c r="H106" s="117">
        <v>1</v>
      </c>
    </row>
    <row r="107" spans="1:8" x14ac:dyDescent="0.25">
      <c r="A107" s="112" t="s">
        <v>665</v>
      </c>
      <c r="B107" s="117"/>
      <c r="C107" s="117">
        <v>9</v>
      </c>
      <c r="D107" s="117">
        <v>5</v>
      </c>
      <c r="E107" s="117">
        <v>11</v>
      </c>
      <c r="F107" s="117">
        <v>11</v>
      </c>
      <c r="G107" s="117"/>
      <c r="H107" s="117">
        <v>36</v>
      </c>
    </row>
    <row r="108" spans="1:8" x14ac:dyDescent="0.25">
      <c r="A108" s="112" t="s">
        <v>801</v>
      </c>
      <c r="B108" s="117"/>
      <c r="C108" s="117">
        <v>1</v>
      </c>
      <c r="D108" s="117"/>
      <c r="E108" s="117"/>
      <c r="F108" s="117"/>
      <c r="G108" s="117"/>
      <c r="H108" s="117">
        <v>1</v>
      </c>
    </row>
    <row r="109" spans="1:8" x14ac:dyDescent="0.25">
      <c r="A109" s="112" t="s">
        <v>802</v>
      </c>
      <c r="B109" s="117"/>
      <c r="C109" s="117">
        <v>2</v>
      </c>
      <c r="D109" s="117"/>
      <c r="E109" s="117"/>
      <c r="F109" s="117"/>
      <c r="G109" s="117"/>
      <c r="H109" s="117">
        <v>2</v>
      </c>
    </row>
    <row r="110" spans="1:8" x14ac:dyDescent="0.25">
      <c r="A110" s="112" t="s">
        <v>803</v>
      </c>
      <c r="B110" s="117"/>
      <c r="C110" s="117">
        <v>6</v>
      </c>
      <c r="D110" s="117">
        <v>1</v>
      </c>
      <c r="E110" s="117">
        <v>1</v>
      </c>
      <c r="F110" s="117">
        <v>4</v>
      </c>
      <c r="G110" s="117">
        <v>1</v>
      </c>
      <c r="H110" s="117">
        <v>13</v>
      </c>
    </row>
    <row r="111" spans="1:8" x14ac:dyDescent="0.25">
      <c r="A111" s="112" t="s">
        <v>671</v>
      </c>
      <c r="B111" s="117">
        <v>4</v>
      </c>
      <c r="C111" s="117">
        <v>3</v>
      </c>
      <c r="D111" s="117"/>
      <c r="E111" s="117">
        <v>2</v>
      </c>
      <c r="F111" s="117"/>
      <c r="G111" s="117"/>
      <c r="H111" s="117">
        <v>9</v>
      </c>
    </row>
    <row r="112" spans="1:8" x14ac:dyDescent="0.25">
      <c r="A112" s="112" t="s">
        <v>672</v>
      </c>
      <c r="B112" s="117"/>
      <c r="C112" s="117">
        <v>1</v>
      </c>
      <c r="D112" s="117"/>
      <c r="E112" s="117"/>
      <c r="F112" s="117"/>
      <c r="G112" s="117"/>
      <c r="H112" s="117">
        <v>1</v>
      </c>
    </row>
    <row r="113" spans="1:8" x14ac:dyDescent="0.25">
      <c r="A113" s="112" t="s">
        <v>673</v>
      </c>
      <c r="B113" s="117"/>
      <c r="C113" s="117">
        <v>2</v>
      </c>
      <c r="D113" s="117">
        <v>2</v>
      </c>
      <c r="E113" s="117"/>
      <c r="F113" s="117"/>
      <c r="G113" s="117">
        <v>1</v>
      </c>
      <c r="H113" s="117">
        <v>5</v>
      </c>
    </row>
    <row r="114" spans="1:8" x14ac:dyDescent="0.25">
      <c r="A114" s="112" t="s">
        <v>674</v>
      </c>
      <c r="B114" s="117"/>
      <c r="C114" s="117">
        <v>1</v>
      </c>
      <c r="D114" s="117"/>
      <c r="E114" s="117">
        <v>2</v>
      </c>
      <c r="F114" s="117">
        <v>4</v>
      </c>
      <c r="G114" s="117">
        <v>1</v>
      </c>
      <c r="H114" s="117">
        <v>8</v>
      </c>
    </row>
    <row r="115" spans="1:8" x14ac:dyDescent="0.25">
      <c r="A115" s="112" t="s">
        <v>676</v>
      </c>
      <c r="B115" s="117"/>
      <c r="C115" s="117">
        <v>6</v>
      </c>
      <c r="D115" s="117">
        <v>2</v>
      </c>
      <c r="E115" s="117"/>
      <c r="F115" s="117"/>
      <c r="G115" s="117"/>
      <c r="H115" s="117">
        <v>8</v>
      </c>
    </row>
    <row r="116" spans="1:8" x14ac:dyDescent="0.25">
      <c r="A116" s="112" t="s">
        <v>804</v>
      </c>
      <c r="B116" s="117"/>
      <c r="C116" s="117">
        <v>1</v>
      </c>
      <c r="D116" s="117"/>
      <c r="E116" s="117"/>
      <c r="F116" s="117"/>
      <c r="G116" s="117"/>
      <c r="H116" s="117">
        <v>1</v>
      </c>
    </row>
    <row r="117" spans="1:8" x14ac:dyDescent="0.25">
      <c r="A117" s="112" t="s">
        <v>805</v>
      </c>
      <c r="B117" s="117"/>
      <c r="C117" s="117"/>
      <c r="D117" s="117"/>
      <c r="E117" s="117"/>
      <c r="F117" s="117">
        <v>1</v>
      </c>
      <c r="G117" s="117"/>
      <c r="H117" s="117">
        <v>1</v>
      </c>
    </row>
    <row r="118" spans="1:8" x14ac:dyDescent="0.25">
      <c r="A118" s="112" t="s">
        <v>806</v>
      </c>
      <c r="B118" s="117"/>
      <c r="C118" s="117"/>
      <c r="D118" s="117"/>
      <c r="E118" s="117"/>
      <c r="F118" s="117">
        <v>1</v>
      </c>
      <c r="G118" s="117"/>
      <c r="H118" s="117">
        <v>1</v>
      </c>
    </row>
    <row r="119" spans="1:8" x14ac:dyDescent="0.25">
      <c r="A119" s="112" t="s">
        <v>680</v>
      </c>
      <c r="B119" s="117"/>
      <c r="C119" s="117">
        <v>4</v>
      </c>
      <c r="D119" s="117">
        <v>9</v>
      </c>
      <c r="E119" s="117"/>
      <c r="F119" s="117">
        <v>4</v>
      </c>
      <c r="G119" s="117"/>
      <c r="H119" s="117">
        <v>17</v>
      </c>
    </row>
    <row r="120" spans="1:8" x14ac:dyDescent="0.25">
      <c r="A120" s="112" t="s">
        <v>681</v>
      </c>
      <c r="B120" s="117"/>
      <c r="C120" s="117">
        <v>1</v>
      </c>
      <c r="D120" s="117"/>
      <c r="E120" s="117"/>
      <c r="F120" s="117"/>
      <c r="G120" s="117"/>
      <c r="H120" s="117">
        <v>1</v>
      </c>
    </row>
    <row r="121" spans="1:8" x14ac:dyDescent="0.25">
      <c r="A121" s="112" t="s">
        <v>807</v>
      </c>
      <c r="B121" s="117"/>
      <c r="C121" s="117">
        <v>2</v>
      </c>
      <c r="D121" s="117"/>
      <c r="E121" s="117"/>
      <c r="F121" s="117"/>
      <c r="G121" s="117"/>
      <c r="H121" s="117">
        <v>2</v>
      </c>
    </row>
    <row r="122" spans="1:8" x14ac:dyDescent="0.25">
      <c r="A122" s="112" t="s">
        <v>808</v>
      </c>
      <c r="B122" s="117"/>
      <c r="C122" s="117"/>
      <c r="D122" s="117"/>
      <c r="E122" s="117">
        <v>1</v>
      </c>
      <c r="F122" s="117"/>
      <c r="G122" s="117"/>
      <c r="H122" s="117">
        <v>1</v>
      </c>
    </row>
    <row r="123" spans="1:8" x14ac:dyDescent="0.25">
      <c r="A123" s="112" t="s">
        <v>809</v>
      </c>
      <c r="B123" s="117"/>
      <c r="C123" s="117"/>
      <c r="D123" s="117"/>
      <c r="E123" s="117">
        <v>4</v>
      </c>
      <c r="F123" s="117"/>
      <c r="G123" s="117"/>
      <c r="H123" s="117">
        <v>4</v>
      </c>
    </row>
    <row r="124" spans="1:8" x14ac:dyDescent="0.25">
      <c r="A124" s="112" t="s">
        <v>810</v>
      </c>
      <c r="B124" s="117"/>
      <c r="C124" s="117"/>
      <c r="D124" s="117"/>
      <c r="E124" s="117"/>
      <c r="F124" s="117">
        <v>1</v>
      </c>
      <c r="G124" s="117"/>
      <c r="H124" s="117">
        <v>1</v>
      </c>
    </row>
    <row r="125" spans="1:8" x14ac:dyDescent="0.25">
      <c r="A125" s="112" t="s">
        <v>50</v>
      </c>
      <c r="B125" s="117"/>
      <c r="C125" s="117"/>
      <c r="D125" s="117">
        <v>1</v>
      </c>
      <c r="E125" s="117"/>
      <c r="F125" s="117">
        <v>2</v>
      </c>
      <c r="G125" s="117"/>
      <c r="H125" s="117">
        <v>3</v>
      </c>
    </row>
    <row r="126" spans="1:8" x14ac:dyDescent="0.25">
      <c r="A126" s="112" t="s">
        <v>685</v>
      </c>
      <c r="B126" s="117">
        <v>5</v>
      </c>
      <c r="C126" s="117">
        <v>5</v>
      </c>
      <c r="D126" s="117">
        <v>17</v>
      </c>
      <c r="E126" s="117">
        <v>3</v>
      </c>
      <c r="F126" s="117">
        <v>1</v>
      </c>
      <c r="G126" s="117"/>
      <c r="H126" s="117">
        <v>31</v>
      </c>
    </row>
    <row r="127" spans="1:8" x14ac:dyDescent="0.25">
      <c r="A127" s="112" t="s">
        <v>811</v>
      </c>
      <c r="B127" s="117"/>
      <c r="C127" s="117"/>
      <c r="D127" s="117"/>
      <c r="E127" s="117">
        <v>1</v>
      </c>
      <c r="F127" s="117"/>
      <c r="G127" s="117"/>
      <c r="H127" s="117">
        <v>1</v>
      </c>
    </row>
    <row r="128" spans="1:8" x14ac:dyDescent="0.25">
      <c r="A128" s="112" t="s">
        <v>812</v>
      </c>
      <c r="B128" s="117"/>
      <c r="C128" s="117"/>
      <c r="D128" s="117"/>
      <c r="E128" s="117">
        <v>1</v>
      </c>
      <c r="F128" s="117"/>
      <c r="G128" s="117"/>
      <c r="H128" s="117">
        <v>1</v>
      </c>
    </row>
    <row r="129" spans="1:8" x14ac:dyDescent="0.25">
      <c r="A129" s="112" t="s">
        <v>813</v>
      </c>
      <c r="B129" s="117"/>
      <c r="C129" s="117">
        <v>2</v>
      </c>
      <c r="D129" s="117"/>
      <c r="E129" s="117"/>
      <c r="F129" s="117"/>
      <c r="G129" s="117"/>
      <c r="H129" s="117">
        <v>2</v>
      </c>
    </row>
    <row r="130" spans="1:8" x14ac:dyDescent="0.25">
      <c r="A130" s="112" t="s">
        <v>814</v>
      </c>
      <c r="B130" s="117"/>
      <c r="C130" s="117">
        <v>1</v>
      </c>
      <c r="D130" s="117"/>
      <c r="E130" s="117"/>
      <c r="F130" s="117"/>
      <c r="G130" s="117"/>
      <c r="H130" s="117">
        <v>1</v>
      </c>
    </row>
    <row r="131" spans="1:8" x14ac:dyDescent="0.25">
      <c r="A131" s="112" t="s">
        <v>815</v>
      </c>
      <c r="B131" s="117"/>
      <c r="C131" s="117"/>
      <c r="D131" s="117"/>
      <c r="E131" s="117"/>
      <c r="F131" s="117">
        <v>1</v>
      </c>
      <c r="G131" s="117"/>
      <c r="H131" s="117">
        <v>1</v>
      </c>
    </row>
    <row r="132" spans="1:8" x14ac:dyDescent="0.25">
      <c r="A132" s="112" t="s">
        <v>816</v>
      </c>
      <c r="B132" s="117">
        <v>1</v>
      </c>
      <c r="C132" s="117"/>
      <c r="D132" s="117"/>
      <c r="E132" s="117"/>
      <c r="F132" s="117"/>
      <c r="G132" s="117"/>
      <c r="H132" s="117">
        <v>1</v>
      </c>
    </row>
    <row r="133" spans="1:8" x14ac:dyDescent="0.25">
      <c r="A133" s="112" t="s">
        <v>686</v>
      </c>
      <c r="B133" s="117"/>
      <c r="C133" s="117">
        <v>1</v>
      </c>
      <c r="D133" s="117">
        <v>1</v>
      </c>
      <c r="E133" s="117"/>
      <c r="F133" s="117"/>
      <c r="G133" s="117"/>
      <c r="H133" s="117">
        <v>2</v>
      </c>
    </row>
    <row r="134" spans="1:8" x14ac:dyDescent="0.25">
      <c r="A134" s="112" t="s">
        <v>817</v>
      </c>
      <c r="B134" s="117"/>
      <c r="C134" s="117">
        <v>1</v>
      </c>
      <c r="D134" s="117"/>
      <c r="E134" s="117"/>
      <c r="F134" s="117"/>
      <c r="G134" s="117"/>
      <c r="H134" s="117">
        <v>1</v>
      </c>
    </row>
    <row r="135" spans="1:8" x14ac:dyDescent="0.25">
      <c r="A135" s="112" t="s">
        <v>687</v>
      </c>
      <c r="B135" s="117">
        <v>3</v>
      </c>
      <c r="C135" s="117">
        <v>1</v>
      </c>
      <c r="D135" s="117">
        <v>2</v>
      </c>
      <c r="E135" s="117"/>
      <c r="F135" s="117"/>
      <c r="G135" s="117"/>
      <c r="H135" s="117">
        <v>6</v>
      </c>
    </row>
    <row r="136" spans="1:8" x14ac:dyDescent="0.25">
      <c r="A136" s="112" t="s">
        <v>818</v>
      </c>
      <c r="B136" s="117"/>
      <c r="C136" s="117">
        <v>1</v>
      </c>
      <c r="D136" s="117"/>
      <c r="E136" s="117"/>
      <c r="F136" s="117"/>
      <c r="G136" s="117"/>
      <c r="H136" s="117">
        <v>1</v>
      </c>
    </row>
    <row r="137" spans="1:8" x14ac:dyDescent="0.25">
      <c r="A137" s="112" t="s">
        <v>819</v>
      </c>
      <c r="B137" s="117"/>
      <c r="C137" s="117"/>
      <c r="D137" s="117"/>
      <c r="E137" s="117">
        <v>1</v>
      </c>
      <c r="F137" s="117"/>
      <c r="G137" s="117"/>
      <c r="H137" s="117">
        <v>1</v>
      </c>
    </row>
    <row r="138" spans="1:8" x14ac:dyDescent="0.25">
      <c r="A138" s="112" t="s">
        <v>820</v>
      </c>
      <c r="B138" s="117"/>
      <c r="C138" s="117"/>
      <c r="D138" s="117"/>
      <c r="E138" s="117">
        <v>1</v>
      </c>
      <c r="F138" s="117"/>
      <c r="G138" s="117"/>
      <c r="H138" s="117">
        <v>1</v>
      </c>
    </row>
    <row r="139" spans="1:8" x14ac:dyDescent="0.25">
      <c r="A139" s="112" t="s">
        <v>821</v>
      </c>
      <c r="B139" s="117"/>
      <c r="C139" s="117"/>
      <c r="D139" s="117"/>
      <c r="E139" s="117">
        <v>1</v>
      </c>
      <c r="F139" s="117"/>
      <c r="G139" s="117"/>
      <c r="H139" s="117">
        <v>1</v>
      </c>
    </row>
    <row r="140" spans="1:8" x14ac:dyDescent="0.25">
      <c r="A140" s="112" t="s">
        <v>688</v>
      </c>
      <c r="B140" s="117"/>
      <c r="C140" s="117"/>
      <c r="D140" s="117">
        <v>2</v>
      </c>
      <c r="E140" s="117"/>
      <c r="F140" s="117"/>
      <c r="G140" s="117"/>
      <c r="H140" s="117">
        <v>2</v>
      </c>
    </row>
    <row r="141" spans="1:8" x14ac:dyDescent="0.25">
      <c r="A141" s="112" t="s">
        <v>822</v>
      </c>
      <c r="B141" s="117"/>
      <c r="C141" s="117">
        <v>1</v>
      </c>
      <c r="D141" s="117"/>
      <c r="E141" s="117"/>
      <c r="F141" s="117"/>
      <c r="G141" s="117"/>
      <c r="H141" s="117">
        <v>1</v>
      </c>
    </row>
    <row r="142" spans="1:8" x14ac:dyDescent="0.25">
      <c r="A142" s="112" t="s">
        <v>823</v>
      </c>
      <c r="B142" s="117"/>
      <c r="C142" s="117"/>
      <c r="D142" s="117"/>
      <c r="E142" s="117">
        <v>4</v>
      </c>
      <c r="F142" s="117">
        <v>2</v>
      </c>
      <c r="G142" s="117"/>
      <c r="H142" s="117">
        <v>6</v>
      </c>
    </row>
    <row r="143" spans="1:8" x14ac:dyDescent="0.25">
      <c r="A143" s="112" t="s">
        <v>689</v>
      </c>
      <c r="B143" s="117"/>
      <c r="C143" s="117">
        <v>2</v>
      </c>
      <c r="D143" s="117"/>
      <c r="E143" s="117"/>
      <c r="F143" s="117"/>
      <c r="G143" s="117"/>
      <c r="H143" s="117">
        <v>2</v>
      </c>
    </row>
    <row r="144" spans="1:8" x14ac:dyDescent="0.25">
      <c r="A144" s="112" t="s">
        <v>824</v>
      </c>
      <c r="B144" s="117"/>
      <c r="C144" s="117">
        <v>1</v>
      </c>
      <c r="D144" s="117"/>
      <c r="E144" s="117"/>
      <c r="F144" s="117"/>
      <c r="G144" s="117"/>
      <c r="H144" s="117">
        <v>1</v>
      </c>
    </row>
    <row r="145" spans="1:8" x14ac:dyDescent="0.25">
      <c r="A145" s="112" t="s">
        <v>691</v>
      </c>
      <c r="B145" s="117"/>
      <c r="C145" s="117">
        <v>2</v>
      </c>
      <c r="D145" s="117">
        <v>1</v>
      </c>
      <c r="E145" s="117">
        <v>1</v>
      </c>
      <c r="F145" s="117"/>
      <c r="G145" s="117"/>
      <c r="H145" s="117">
        <v>4</v>
      </c>
    </row>
    <row r="146" spans="1:8" x14ac:dyDescent="0.25">
      <c r="A146" s="112" t="s">
        <v>825</v>
      </c>
      <c r="B146" s="117"/>
      <c r="C146" s="117">
        <v>1</v>
      </c>
      <c r="D146" s="117"/>
      <c r="E146" s="117">
        <v>1</v>
      </c>
      <c r="F146" s="117">
        <v>4</v>
      </c>
      <c r="G146" s="117"/>
      <c r="H146" s="117">
        <v>6</v>
      </c>
    </row>
    <row r="147" spans="1:8" x14ac:dyDescent="0.25">
      <c r="A147" s="112" t="s">
        <v>826</v>
      </c>
      <c r="B147" s="117"/>
      <c r="C147" s="117">
        <v>1</v>
      </c>
      <c r="D147" s="117"/>
      <c r="E147" s="117"/>
      <c r="F147" s="117"/>
      <c r="G147" s="117"/>
      <c r="H147" s="117">
        <v>1</v>
      </c>
    </row>
    <row r="148" spans="1:8" x14ac:dyDescent="0.25">
      <c r="A148" s="112" t="s">
        <v>827</v>
      </c>
      <c r="B148" s="117"/>
      <c r="C148" s="117"/>
      <c r="D148" s="117"/>
      <c r="E148" s="117"/>
      <c r="F148" s="117">
        <v>3</v>
      </c>
      <c r="G148" s="117">
        <v>3</v>
      </c>
      <c r="H148" s="117">
        <v>6</v>
      </c>
    </row>
    <row r="149" spans="1:8" x14ac:dyDescent="0.25">
      <c r="A149" s="112" t="s">
        <v>828</v>
      </c>
      <c r="B149" s="117"/>
      <c r="C149" s="117"/>
      <c r="D149" s="117"/>
      <c r="E149" s="117">
        <v>2</v>
      </c>
      <c r="F149" s="117"/>
      <c r="G149" s="117"/>
      <c r="H149" s="117">
        <v>2</v>
      </c>
    </row>
    <row r="150" spans="1:8" x14ac:dyDescent="0.25">
      <c r="A150" s="112" t="s">
        <v>829</v>
      </c>
      <c r="B150" s="117"/>
      <c r="C150" s="117"/>
      <c r="D150" s="117">
        <v>1</v>
      </c>
      <c r="E150" s="117"/>
      <c r="F150" s="117"/>
      <c r="G150" s="117"/>
      <c r="H150" s="117">
        <v>1</v>
      </c>
    </row>
    <row r="151" spans="1:8" x14ac:dyDescent="0.25">
      <c r="A151" s="112" t="s">
        <v>697</v>
      </c>
      <c r="B151" s="117">
        <v>8</v>
      </c>
      <c r="C151" s="117">
        <v>2</v>
      </c>
      <c r="D151" s="117">
        <v>8</v>
      </c>
      <c r="E151" s="117">
        <v>1</v>
      </c>
      <c r="F151" s="117">
        <v>9</v>
      </c>
      <c r="G151" s="117"/>
      <c r="H151" s="117">
        <v>28</v>
      </c>
    </row>
    <row r="152" spans="1:8" x14ac:dyDescent="0.25">
      <c r="A152" s="112" t="s">
        <v>830</v>
      </c>
      <c r="B152" s="117"/>
      <c r="C152" s="117"/>
      <c r="D152" s="117">
        <v>1</v>
      </c>
      <c r="E152" s="117"/>
      <c r="F152" s="117"/>
      <c r="G152" s="117"/>
      <c r="H152" s="117">
        <v>1</v>
      </c>
    </row>
    <row r="153" spans="1:8" x14ac:dyDescent="0.25">
      <c r="A153" s="112" t="s">
        <v>831</v>
      </c>
      <c r="B153" s="117"/>
      <c r="C153" s="117">
        <v>1</v>
      </c>
      <c r="D153" s="117"/>
      <c r="E153" s="117"/>
      <c r="F153" s="117"/>
      <c r="G153" s="117"/>
      <c r="H153" s="117">
        <v>1</v>
      </c>
    </row>
    <row r="154" spans="1:8" x14ac:dyDescent="0.25">
      <c r="A154" s="112" t="s">
        <v>832</v>
      </c>
      <c r="B154" s="117"/>
      <c r="C154" s="117"/>
      <c r="D154" s="117">
        <v>2</v>
      </c>
      <c r="E154" s="117"/>
      <c r="F154" s="117"/>
      <c r="G154" s="117"/>
      <c r="H154" s="117">
        <v>2</v>
      </c>
    </row>
    <row r="155" spans="1:8" x14ac:dyDescent="0.25">
      <c r="A155" s="112" t="s">
        <v>833</v>
      </c>
      <c r="B155" s="117"/>
      <c r="C155" s="117"/>
      <c r="D155" s="117"/>
      <c r="E155" s="117">
        <v>6</v>
      </c>
      <c r="F155" s="117"/>
      <c r="G155" s="117"/>
      <c r="H155" s="117">
        <v>6</v>
      </c>
    </row>
    <row r="156" spans="1:8" x14ac:dyDescent="0.25">
      <c r="A156" s="112" t="s">
        <v>834</v>
      </c>
      <c r="B156" s="117"/>
      <c r="C156" s="117"/>
      <c r="D156" s="117"/>
      <c r="E156" s="117"/>
      <c r="F156" s="117">
        <v>1</v>
      </c>
      <c r="G156" s="117"/>
      <c r="H156" s="117">
        <v>1</v>
      </c>
    </row>
    <row r="157" spans="1:8" x14ac:dyDescent="0.25">
      <c r="A157" s="112" t="s">
        <v>835</v>
      </c>
      <c r="B157" s="117"/>
      <c r="C157" s="117"/>
      <c r="D157" s="117"/>
      <c r="E157" s="117">
        <v>2</v>
      </c>
      <c r="F157" s="117"/>
      <c r="G157" s="117"/>
      <c r="H157" s="117">
        <v>2</v>
      </c>
    </row>
    <row r="158" spans="1:8" x14ac:dyDescent="0.25">
      <c r="A158" s="112" t="s">
        <v>836</v>
      </c>
      <c r="B158" s="117"/>
      <c r="C158" s="117">
        <v>1</v>
      </c>
      <c r="D158" s="117"/>
      <c r="E158" s="117">
        <v>4</v>
      </c>
      <c r="F158" s="117"/>
      <c r="G158" s="117"/>
      <c r="H158" s="117">
        <v>5</v>
      </c>
    </row>
    <row r="159" spans="1:8" x14ac:dyDescent="0.25">
      <c r="A159" s="112" t="s">
        <v>704</v>
      </c>
      <c r="B159" s="117">
        <v>1</v>
      </c>
      <c r="C159" s="117">
        <v>7</v>
      </c>
      <c r="D159" s="117">
        <v>9</v>
      </c>
      <c r="E159" s="117"/>
      <c r="F159" s="117">
        <v>7</v>
      </c>
      <c r="G159" s="117"/>
      <c r="H159" s="117">
        <v>24</v>
      </c>
    </row>
    <row r="160" spans="1:8" x14ac:dyDescent="0.25">
      <c r="A160" s="112" t="s">
        <v>837</v>
      </c>
      <c r="B160" s="117"/>
      <c r="C160" s="117"/>
      <c r="D160" s="117">
        <v>2</v>
      </c>
      <c r="E160" s="117"/>
      <c r="F160" s="117"/>
      <c r="G160" s="117"/>
      <c r="H160" s="117">
        <v>2</v>
      </c>
    </row>
    <row r="161" spans="1:8" x14ac:dyDescent="0.25">
      <c r="A161" s="112" t="s">
        <v>705</v>
      </c>
      <c r="B161" s="117"/>
      <c r="C161" s="117">
        <v>1</v>
      </c>
      <c r="D161" s="117"/>
      <c r="E161" s="117">
        <v>2</v>
      </c>
      <c r="F161" s="117">
        <v>1</v>
      </c>
      <c r="G161" s="117"/>
      <c r="H161" s="117">
        <v>4</v>
      </c>
    </row>
    <row r="162" spans="1:8" x14ac:dyDescent="0.25">
      <c r="A162" s="112" t="s">
        <v>838</v>
      </c>
      <c r="B162" s="117"/>
      <c r="C162" s="117"/>
      <c r="D162" s="117"/>
      <c r="E162" s="117">
        <v>1</v>
      </c>
      <c r="F162" s="117"/>
      <c r="G162" s="117"/>
      <c r="H162" s="117">
        <v>1</v>
      </c>
    </row>
    <row r="163" spans="1:8" x14ac:dyDescent="0.25">
      <c r="A163" s="112" t="s">
        <v>706</v>
      </c>
      <c r="B163" s="117"/>
      <c r="C163" s="117">
        <v>4</v>
      </c>
      <c r="D163" s="117">
        <v>1</v>
      </c>
      <c r="E163" s="117"/>
      <c r="F163" s="117"/>
      <c r="G163" s="117"/>
      <c r="H163" s="117">
        <v>5</v>
      </c>
    </row>
    <row r="164" spans="1:8" x14ac:dyDescent="0.25">
      <c r="A164" s="112" t="s">
        <v>839</v>
      </c>
      <c r="B164" s="117"/>
      <c r="C164" s="117">
        <v>1</v>
      </c>
      <c r="D164" s="117"/>
      <c r="E164" s="117">
        <v>1</v>
      </c>
      <c r="F164" s="117"/>
      <c r="G164" s="117"/>
      <c r="H164" s="117">
        <v>2</v>
      </c>
    </row>
    <row r="165" spans="1:8" x14ac:dyDescent="0.25">
      <c r="A165" s="112" t="s">
        <v>840</v>
      </c>
      <c r="B165" s="117"/>
      <c r="C165" s="117"/>
      <c r="D165" s="117"/>
      <c r="E165" s="117"/>
      <c r="F165" s="117"/>
      <c r="G165" s="117">
        <v>1</v>
      </c>
      <c r="H165" s="117">
        <v>1</v>
      </c>
    </row>
    <row r="166" spans="1:8" x14ac:dyDescent="0.25">
      <c r="A166" s="112" t="s">
        <v>709</v>
      </c>
      <c r="B166" s="117"/>
      <c r="C166" s="117">
        <v>3</v>
      </c>
      <c r="D166" s="117"/>
      <c r="E166" s="117"/>
      <c r="F166" s="117"/>
      <c r="G166" s="117">
        <v>1</v>
      </c>
      <c r="H166" s="117">
        <v>4</v>
      </c>
    </row>
    <row r="167" spans="1:8" x14ac:dyDescent="0.25">
      <c r="A167" s="112" t="s">
        <v>841</v>
      </c>
      <c r="B167" s="117"/>
      <c r="C167" s="117"/>
      <c r="D167" s="117"/>
      <c r="E167" s="117">
        <v>1</v>
      </c>
      <c r="F167" s="117"/>
      <c r="G167" s="117"/>
      <c r="H167" s="117">
        <v>1</v>
      </c>
    </row>
    <row r="168" spans="1:8" x14ac:dyDescent="0.25">
      <c r="A168" s="112" t="s">
        <v>842</v>
      </c>
      <c r="B168" s="117"/>
      <c r="C168" s="117">
        <v>4</v>
      </c>
      <c r="D168" s="117"/>
      <c r="E168" s="117"/>
      <c r="F168" s="117"/>
      <c r="G168" s="117"/>
      <c r="H168" s="117">
        <v>4</v>
      </c>
    </row>
    <row r="169" spans="1:8" x14ac:dyDescent="0.25">
      <c r="A169" s="112" t="s">
        <v>843</v>
      </c>
      <c r="B169" s="117"/>
      <c r="C169" s="117">
        <v>1</v>
      </c>
      <c r="D169" s="117"/>
      <c r="E169" s="117">
        <v>1</v>
      </c>
      <c r="F169" s="117">
        <v>1</v>
      </c>
      <c r="G169" s="117"/>
      <c r="H169" s="117">
        <v>3</v>
      </c>
    </row>
    <row r="170" spans="1:8" x14ac:dyDescent="0.25">
      <c r="A170" s="112" t="s">
        <v>844</v>
      </c>
      <c r="B170" s="117"/>
      <c r="C170" s="117"/>
      <c r="D170" s="117"/>
      <c r="E170" s="117">
        <v>2</v>
      </c>
      <c r="F170" s="117"/>
      <c r="G170" s="117"/>
      <c r="H170" s="117">
        <v>2</v>
      </c>
    </row>
    <row r="171" spans="1:8" x14ac:dyDescent="0.25">
      <c r="A171" s="112" t="s">
        <v>845</v>
      </c>
      <c r="B171" s="117"/>
      <c r="C171" s="117"/>
      <c r="D171" s="117"/>
      <c r="E171" s="117"/>
      <c r="F171" s="117">
        <v>1</v>
      </c>
      <c r="G171" s="117"/>
      <c r="H171" s="117">
        <v>1</v>
      </c>
    </row>
    <row r="172" spans="1:8" x14ac:dyDescent="0.25">
      <c r="A172" s="112" t="s">
        <v>710</v>
      </c>
      <c r="B172" s="117">
        <v>4</v>
      </c>
      <c r="C172" s="117">
        <v>2</v>
      </c>
      <c r="D172" s="117"/>
      <c r="E172" s="117">
        <v>1</v>
      </c>
      <c r="F172" s="117"/>
      <c r="G172" s="117"/>
      <c r="H172" s="117">
        <v>7</v>
      </c>
    </row>
    <row r="173" spans="1:8" x14ac:dyDescent="0.25">
      <c r="A173" s="112" t="s">
        <v>711</v>
      </c>
      <c r="B173" s="117"/>
      <c r="C173" s="117">
        <v>1</v>
      </c>
      <c r="D173" s="117"/>
      <c r="E173" s="117">
        <v>4</v>
      </c>
      <c r="F173" s="117">
        <v>1</v>
      </c>
      <c r="G173" s="117"/>
      <c r="H173" s="117">
        <v>6</v>
      </c>
    </row>
    <row r="174" spans="1:8" x14ac:dyDescent="0.25">
      <c r="A174" s="112" t="s">
        <v>846</v>
      </c>
      <c r="B174" s="117"/>
      <c r="C174" s="117"/>
      <c r="D174" s="117">
        <v>4</v>
      </c>
      <c r="E174" s="117"/>
      <c r="F174" s="117"/>
      <c r="G174" s="117"/>
      <c r="H174" s="117">
        <v>4</v>
      </c>
    </row>
    <row r="175" spans="1:8" x14ac:dyDescent="0.25">
      <c r="A175" s="112" t="s">
        <v>847</v>
      </c>
      <c r="B175" s="117"/>
      <c r="C175" s="117">
        <v>2</v>
      </c>
      <c r="D175" s="117">
        <v>1</v>
      </c>
      <c r="E175" s="117"/>
      <c r="F175" s="117"/>
      <c r="G175" s="117"/>
      <c r="H175" s="117">
        <v>3</v>
      </c>
    </row>
    <row r="176" spans="1:8" x14ac:dyDescent="0.25">
      <c r="A176" s="112" t="s">
        <v>848</v>
      </c>
      <c r="B176" s="117"/>
      <c r="C176" s="117">
        <v>2</v>
      </c>
      <c r="D176" s="117"/>
      <c r="E176" s="117">
        <v>1</v>
      </c>
      <c r="F176" s="117"/>
      <c r="G176" s="117"/>
      <c r="H176" s="117">
        <v>3</v>
      </c>
    </row>
    <row r="177" spans="1:8" x14ac:dyDescent="0.25">
      <c r="A177" s="112" t="s">
        <v>849</v>
      </c>
      <c r="B177" s="117"/>
      <c r="C177" s="117"/>
      <c r="D177" s="117"/>
      <c r="E177" s="117">
        <v>3</v>
      </c>
      <c r="F177" s="117"/>
      <c r="G177" s="117"/>
      <c r="H177" s="117">
        <v>3</v>
      </c>
    </row>
    <row r="178" spans="1:8" x14ac:dyDescent="0.25">
      <c r="A178" s="112" t="s">
        <v>850</v>
      </c>
      <c r="B178" s="117"/>
      <c r="C178" s="117"/>
      <c r="D178" s="117"/>
      <c r="E178" s="117">
        <v>1</v>
      </c>
      <c r="F178" s="117"/>
      <c r="G178" s="117"/>
      <c r="H178" s="117">
        <v>1</v>
      </c>
    </row>
    <row r="179" spans="1:8" x14ac:dyDescent="0.25">
      <c r="A179" s="112" t="s">
        <v>851</v>
      </c>
      <c r="B179" s="117"/>
      <c r="C179" s="117"/>
      <c r="D179" s="117"/>
      <c r="E179" s="117">
        <v>2</v>
      </c>
      <c r="F179" s="117">
        <v>1</v>
      </c>
      <c r="G179" s="117"/>
      <c r="H179" s="117">
        <v>3</v>
      </c>
    </row>
    <row r="180" spans="1:8" x14ac:dyDescent="0.25">
      <c r="A180" s="112" t="s">
        <v>852</v>
      </c>
      <c r="B180" s="117"/>
      <c r="C180" s="117">
        <v>2</v>
      </c>
      <c r="D180" s="117"/>
      <c r="E180" s="117"/>
      <c r="F180" s="117"/>
      <c r="G180" s="117"/>
      <c r="H180" s="117">
        <v>2</v>
      </c>
    </row>
    <row r="181" spans="1:8" x14ac:dyDescent="0.25">
      <c r="A181" s="112" t="s">
        <v>853</v>
      </c>
      <c r="B181" s="117"/>
      <c r="C181" s="117">
        <v>1</v>
      </c>
      <c r="D181" s="117"/>
      <c r="E181" s="117"/>
      <c r="F181" s="117"/>
      <c r="G181" s="117"/>
      <c r="H181" s="117">
        <v>1</v>
      </c>
    </row>
    <row r="182" spans="1:8" x14ac:dyDescent="0.25">
      <c r="A182" s="112" t="s">
        <v>854</v>
      </c>
      <c r="B182" s="117"/>
      <c r="C182" s="117">
        <v>4</v>
      </c>
      <c r="D182" s="117"/>
      <c r="E182" s="117">
        <v>3</v>
      </c>
      <c r="F182" s="117"/>
      <c r="G182" s="117"/>
      <c r="H182" s="117">
        <v>7</v>
      </c>
    </row>
    <row r="183" spans="1:8" x14ac:dyDescent="0.25">
      <c r="A183" s="112" t="s">
        <v>855</v>
      </c>
      <c r="B183" s="117"/>
      <c r="C183" s="117"/>
      <c r="D183" s="117"/>
      <c r="E183" s="117"/>
      <c r="F183" s="117">
        <v>2</v>
      </c>
      <c r="G183" s="117"/>
      <c r="H183" s="117">
        <v>2</v>
      </c>
    </row>
    <row r="184" spans="1:8" x14ac:dyDescent="0.25">
      <c r="A184" s="112" t="s">
        <v>716</v>
      </c>
      <c r="B184" s="117"/>
      <c r="C184" s="117"/>
      <c r="D184" s="117"/>
      <c r="E184" s="117">
        <v>1</v>
      </c>
      <c r="F184" s="117">
        <v>2</v>
      </c>
      <c r="G184" s="117"/>
      <c r="H184" s="117">
        <v>3</v>
      </c>
    </row>
    <row r="185" spans="1:8" x14ac:dyDescent="0.25">
      <c r="A185" s="112" t="s">
        <v>856</v>
      </c>
      <c r="B185" s="117"/>
      <c r="C185" s="117">
        <v>1</v>
      </c>
      <c r="D185" s="117"/>
      <c r="E185" s="117">
        <v>4</v>
      </c>
      <c r="F185" s="117"/>
      <c r="G185" s="117"/>
      <c r="H185" s="117">
        <v>5</v>
      </c>
    </row>
    <row r="186" spans="1:8" x14ac:dyDescent="0.25">
      <c r="A186" s="112" t="s">
        <v>857</v>
      </c>
      <c r="B186" s="117"/>
      <c r="C186" s="117"/>
      <c r="D186" s="117"/>
      <c r="E186" s="117"/>
      <c r="F186" s="117">
        <v>1</v>
      </c>
      <c r="G186" s="117"/>
      <c r="H186" s="117">
        <v>1</v>
      </c>
    </row>
    <row r="187" spans="1:8" x14ac:dyDescent="0.25">
      <c r="A187" s="112" t="s">
        <v>858</v>
      </c>
      <c r="B187" s="117">
        <v>4</v>
      </c>
      <c r="C187" s="117">
        <v>1</v>
      </c>
      <c r="D187" s="117">
        <v>6</v>
      </c>
      <c r="E187" s="117">
        <v>4</v>
      </c>
      <c r="F187" s="117"/>
      <c r="G187" s="117"/>
      <c r="H187" s="117">
        <v>15</v>
      </c>
    </row>
    <row r="188" spans="1:8" x14ac:dyDescent="0.25">
      <c r="A188" s="112" t="s">
        <v>859</v>
      </c>
      <c r="B188" s="117"/>
      <c r="C188" s="117">
        <v>1</v>
      </c>
      <c r="D188" s="117"/>
      <c r="E188" s="117">
        <v>1</v>
      </c>
      <c r="F188" s="117"/>
      <c r="G188" s="117"/>
      <c r="H188" s="117">
        <v>2</v>
      </c>
    </row>
    <row r="189" spans="1:8" x14ac:dyDescent="0.25">
      <c r="A189" s="112" t="s">
        <v>860</v>
      </c>
      <c r="B189" s="117"/>
      <c r="C189" s="117">
        <v>2</v>
      </c>
      <c r="D189" s="117">
        <v>3</v>
      </c>
      <c r="E189" s="117"/>
      <c r="F189" s="117">
        <v>1</v>
      </c>
      <c r="G189" s="117"/>
      <c r="H189" s="117">
        <v>6</v>
      </c>
    </row>
    <row r="190" spans="1:8" x14ac:dyDescent="0.25">
      <c r="A190" s="112" t="s">
        <v>861</v>
      </c>
      <c r="B190" s="117"/>
      <c r="C190" s="117">
        <v>1</v>
      </c>
      <c r="D190" s="117"/>
      <c r="E190" s="117"/>
      <c r="F190" s="117"/>
      <c r="G190" s="117"/>
      <c r="H190" s="117">
        <v>1</v>
      </c>
    </row>
    <row r="191" spans="1:8" x14ac:dyDescent="0.25">
      <c r="A191" s="112" t="s">
        <v>862</v>
      </c>
      <c r="B191" s="117"/>
      <c r="C191" s="117">
        <v>1</v>
      </c>
      <c r="D191" s="117"/>
      <c r="E191" s="117">
        <v>1</v>
      </c>
      <c r="F191" s="117"/>
      <c r="G191" s="117"/>
      <c r="H191" s="117">
        <v>2</v>
      </c>
    </row>
    <row r="192" spans="1:8" x14ac:dyDescent="0.25">
      <c r="A192" s="112" t="s">
        <v>863</v>
      </c>
      <c r="B192" s="117"/>
      <c r="C192" s="117">
        <v>1</v>
      </c>
      <c r="D192" s="117">
        <v>5</v>
      </c>
      <c r="E192" s="117">
        <v>1</v>
      </c>
      <c r="F192" s="117"/>
      <c r="G192" s="117"/>
      <c r="H192" s="117">
        <v>7</v>
      </c>
    </row>
    <row r="193" spans="1:8" x14ac:dyDescent="0.25">
      <c r="A193" s="112" t="s">
        <v>864</v>
      </c>
      <c r="B193" s="117"/>
      <c r="C193" s="117">
        <v>2</v>
      </c>
      <c r="D193" s="117"/>
      <c r="E193" s="117"/>
      <c r="F193" s="117"/>
      <c r="G193" s="117"/>
      <c r="H193" s="117">
        <v>2</v>
      </c>
    </row>
    <row r="194" spans="1:8" x14ac:dyDescent="0.25">
      <c r="A194" s="112" t="s">
        <v>865</v>
      </c>
      <c r="B194" s="117"/>
      <c r="C194" s="117"/>
      <c r="D194" s="117"/>
      <c r="E194" s="117"/>
      <c r="F194" s="117">
        <v>1</v>
      </c>
      <c r="G194" s="117"/>
      <c r="H194" s="117">
        <v>1</v>
      </c>
    </row>
    <row r="195" spans="1:8" x14ac:dyDescent="0.25">
      <c r="A195" s="112" t="s">
        <v>723</v>
      </c>
      <c r="B195" s="117">
        <v>2</v>
      </c>
      <c r="C195" s="117"/>
      <c r="D195" s="117"/>
      <c r="E195" s="117">
        <v>2</v>
      </c>
      <c r="F195" s="117"/>
      <c r="G195" s="117"/>
      <c r="H195" s="117">
        <v>4</v>
      </c>
    </row>
    <row r="196" spans="1:8" x14ac:dyDescent="0.25">
      <c r="A196" s="112" t="s">
        <v>866</v>
      </c>
      <c r="B196" s="117"/>
      <c r="C196" s="117"/>
      <c r="D196" s="117">
        <v>1</v>
      </c>
      <c r="E196" s="117"/>
      <c r="F196" s="117"/>
      <c r="G196" s="117"/>
      <c r="H196" s="117">
        <v>1</v>
      </c>
    </row>
    <row r="197" spans="1:8" x14ac:dyDescent="0.25">
      <c r="A197" s="112" t="s">
        <v>867</v>
      </c>
      <c r="B197" s="117"/>
      <c r="C197" s="117"/>
      <c r="D197" s="117"/>
      <c r="E197" s="117">
        <v>1</v>
      </c>
      <c r="F197" s="117"/>
      <c r="G197" s="117"/>
      <c r="H197" s="117">
        <v>1</v>
      </c>
    </row>
    <row r="198" spans="1:8" x14ac:dyDescent="0.25">
      <c r="A198" s="112" t="s">
        <v>725</v>
      </c>
      <c r="B198" s="117"/>
      <c r="C198" s="117">
        <v>1</v>
      </c>
      <c r="D198" s="117">
        <v>3</v>
      </c>
      <c r="E198" s="117">
        <v>1</v>
      </c>
      <c r="F198" s="117"/>
      <c r="G198" s="117"/>
      <c r="H198" s="117">
        <v>5</v>
      </c>
    </row>
    <row r="199" spans="1:8" x14ac:dyDescent="0.25">
      <c r="A199" s="112" t="s">
        <v>868</v>
      </c>
      <c r="B199" s="117"/>
      <c r="C199" s="117">
        <v>1</v>
      </c>
      <c r="D199" s="117"/>
      <c r="E199" s="117"/>
      <c r="F199" s="117"/>
      <c r="G199" s="117"/>
      <c r="H199" s="117">
        <v>1</v>
      </c>
    </row>
    <row r="200" spans="1:8" x14ac:dyDescent="0.25">
      <c r="A200" s="112" t="s">
        <v>869</v>
      </c>
      <c r="B200" s="117"/>
      <c r="C200" s="117"/>
      <c r="D200" s="117"/>
      <c r="E200" s="117"/>
      <c r="F200" s="117">
        <v>1</v>
      </c>
      <c r="G200" s="117"/>
      <c r="H200" s="117">
        <v>1</v>
      </c>
    </row>
    <row r="201" spans="1:8" x14ac:dyDescent="0.25">
      <c r="A201" s="112" t="s">
        <v>870</v>
      </c>
      <c r="B201" s="117"/>
      <c r="C201" s="117">
        <v>1</v>
      </c>
      <c r="D201" s="117"/>
      <c r="E201" s="117"/>
      <c r="F201" s="117"/>
      <c r="G201" s="117"/>
      <c r="H201" s="117">
        <v>1</v>
      </c>
    </row>
    <row r="202" spans="1:8" x14ac:dyDescent="0.25">
      <c r="A202" s="112" t="s">
        <v>727</v>
      </c>
      <c r="B202" s="117">
        <v>1</v>
      </c>
      <c r="C202" s="117">
        <v>1</v>
      </c>
      <c r="D202" s="117"/>
      <c r="E202" s="117">
        <v>1</v>
      </c>
      <c r="F202" s="117"/>
      <c r="G202" s="117"/>
      <c r="H202" s="117">
        <v>3</v>
      </c>
    </row>
    <row r="203" spans="1:8" x14ac:dyDescent="0.25">
      <c r="A203" s="112" t="s">
        <v>871</v>
      </c>
      <c r="B203" s="117"/>
      <c r="C203" s="117">
        <v>1</v>
      </c>
      <c r="D203" s="117"/>
      <c r="E203" s="117"/>
      <c r="F203" s="117"/>
      <c r="G203" s="117"/>
      <c r="H203" s="117">
        <v>1</v>
      </c>
    </row>
    <row r="204" spans="1:8" x14ac:dyDescent="0.25">
      <c r="A204" s="112" t="s">
        <v>872</v>
      </c>
      <c r="B204" s="117"/>
      <c r="C204" s="117">
        <v>2</v>
      </c>
      <c r="D204" s="117"/>
      <c r="E204" s="117">
        <v>1</v>
      </c>
      <c r="F204" s="117"/>
      <c r="G204" s="117"/>
      <c r="H204" s="117">
        <v>3</v>
      </c>
    </row>
    <row r="205" spans="1:8" x14ac:dyDescent="0.25">
      <c r="A205" s="112" t="s">
        <v>731</v>
      </c>
      <c r="B205" s="117"/>
      <c r="C205" s="117">
        <v>2</v>
      </c>
      <c r="D205" s="117">
        <v>4</v>
      </c>
      <c r="E205" s="117"/>
      <c r="F205" s="117"/>
      <c r="G205" s="117">
        <v>2</v>
      </c>
      <c r="H205" s="117">
        <v>8</v>
      </c>
    </row>
    <row r="206" spans="1:8" x14ac:dyDescent="0.25">
      <c r="A206" s="112" t="s">
        <v>645</v>
      </c>
      <c r="B206" s="117">
        <v>7</v>
      </c>
      <c r="C206" s="117">
        <v>6</v>
      </c>
      <c r="D206" s="117">
        <v>3</v>
      </c>
      <c r="E206" s="117">
        <v>4</v>
      </c>
      <c r="F206" s="117">
        <v>3</v>
      </c>
      <c r="G206" s="117">
        <v>1</v>
      </c>
      <c r="H206" s="117">
        <v>24</v>
      </c>
    </row>
    <row r="207" spans="1:8" x14ac:dyDescent="0.25">
      <c r="A207" s="112" t="s">
        <v>553</v>
      </c>
      <c r="B207" s="117">
        <v>121</v>
      </c>
      <c r="C207" s="117">
        <v>332</v>
      </c>
      <c r="D207" s="117">
        <v>427</v>
      </c>
      <c r="E207" s="117">
        <v>433</v>
      </c>
      <c r="F207" s="117">
        <v>468</v>
      </c>
      <c r="G207" s="117">
        <v>125</v>
      </c>
      <c r="H207" s="117">
        <v>1906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scale="7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ANEXO 1 SEDE NACIONAL </vt:lpstr>
      <vt:lpstr>SEDE NACIONAL.</vt:lpstr>
      <vt:lpstr>ANEXO 2. REGIONALES</vt:lpstr>
      <vt:lpstr>ESTADISTICAS 2014</vt:lpstr>
      <vt:lpstr>ESTADISTICAS 2015</vt:lpstr>
      <vt:lpstr>'ANEXO 1 SEDE NACIONAL '!Área_de_impresión</vt:lpstr>
      <vt:lpstr>'ANEXO 2. REGIONALES'!Área_de_impresión</vt:lpstr>
      <vt:lpstr>'SEDE NACIONAL.'!Área_de_impresión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Engree Johanna Duica Navarro</dc:creator>
  <cp:lastModifiedBy>Engree Johanna Duica Navarro</cp:lastModifiedBy>
  <cp:lastPrinted>2015-06-26T02:31:39Z</cp:lastPrinted>
  <dcterms:created xsi:type="dcterms:W3CDTF">2015-01-22T20:11:38Z</dcterms:created>
  <dcterms:modified xsi:type="dcterms:W3CDTF">2015-07-24T16:43:11Z</dcterms:modified>
</cp:coreProperties>
</file>